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15345" windowHeight="4170" tabRatio="937" activeTab="6"/>
  </bookViews>
  <sheets>
    <sheet name="روكش" sheetId="41" r:id="rId1"/>
    <sheet name="1-1-خلاصه كل بودجه" sheetId="32" r:id="rId2"/>
    <sheet name="1-2-خلاصه كل بودجه" sheetId="18" r:id="rId3"/>
    <sheet name="2-2-پيش بيني منابع درآمدي " sheetId="3" r:id="rId4"/>
    <sheet name="3-ماموريت و برنامه " sheetId="52" r:id="rId5"/>
    <sheet name="3-1-ماموريت.برنامه.خدمت" sheetId="50" r:id="rId6"/>
    <sheet name="3-2-ماموريت.برنامه.طرح.پروژه" sheetId="51" r:id="rId7"/>
    <sheet name="3-3-اطلاعات پروژه‌‌ " sheetId="35" r:id="rId8"/>
    <sheet name="4-مصارف بتفكيك فصول اقتصادي " sheetId="6" r:id="rId9"/>
    <sheet name="5-مشخصات واگذاري دارايي مالي" sheetId="42" r:id="rId10"/>
    <sheet name="5-1-تملك  مالي به تفكيك " sheetId="43" r:id="rId11"/>
    <sheet name="5-2-منابع تملك مالي  " sheetId="44" r:id="rId12"/>
    <sheet name="6-‌تعهدات ‌قطعي سنواتي " sheetId="30" r:id="rId13"/>
    <sheet name="فلوچارت " sheetId="53" r:id="rId14"/>
  </sheets>
  <externalReferences>
    <externalReference r:id="rId15"/>
  </externalReferences>
  <definedNames>
    <definedName name="_xlnm._FilterDatabase" localSheetId="3" hidden="1">'2-2-پيش بيني منابع درآمدي '!$A$2:$J$183</definedName>
    <definedName name="_xlnm._FilterDatabase" localSheetId="8" hidden="1">'4-مصارف بتفكيك فصول اقتصادي '!$A$1:$F$240</definedName>
    <definedName name="_xlnm.Print_Area" localSheetId="1">'1-1-خلاصه كل بودجه'!$A$1:$I$23</definedName>
    <definedName name="_xlnm.Print_Area" localSheetId="2">'1-2-خلاصه كل بودجه'!$B$2:$J$32</definedName>
    <definedName name="_xlnm.Print_Area" localSheetId="3">'2-2-پيش بيني منابع درآمدي '!$A$1:$J$183</definedName>
    <definedName name="_xlnm.Print_Area" localSheetId="6">'3-2-ماموريت.برنامه.طرح.پروژه'!$A$1:$F$313</definedName>
    <definedName name="_xlnm.Print_Area" localSheetId="4">'3-ماموريت و برنامه '!$A$1:$K$42</definedName>
    <definedName name="_xlnm.Print_Area" localSheetId="10">'5-1-تملك  مالي به تفكيك '!$A$1:$G$73</definedName>
    <definedName name="_xlnm.Print_Area" localSheetId="11">'5-2-منابع تملك مالي  '!$A$1:$G$8</definedName>
    <definedName name="_xlnm.Print_Area" localSheetId="12">'6-‌تعهدات ‌قطعي سنواتي '!$B$2:$H$14</definedName>
    <definedName name="_xlnm.Print_Area" localSheetId="0">روكش!$C$2:$G$12</definedName>
    <definedName name="_xlnm.Print_Titles" localSheetId="3">'2-2-پيش بيني منابع درآمدي '!$1:$2</definedName>
    <definedName name="_xlnm.Print_Titles" localSheetId="8">'4-مصارف بتفكيك فصول اقتصادي '!$1:$1</definedName>
  </definedNames>
  <calcPr calcId="125725"/>
</workbook>
</file>

<file path=xl/calcChain.xml><?xml version="1.0" encoding="utf-8"?>
<calcChain xmlns="http://schemas.openxmlformats.org/spreadsheetml/2006/main">
  <c r="E74" i="3"/>
  <c r="J156" l="1"/>
  <c r="J137"/>
  <c r="J126"/>
  <c r="J125"/>
  <c r="J124"/>
  <c r="J62"/>
  <c r="J61"/>
  <c r="J60"/>
  <c r="J59"/>
  <c r="J48"/>
  <c r="J47"/>
  <c r="J46"/>
  <c r="J15"/>
  <c r="J14"/>
  <c r="J13"/>
  <c r="J12"/>
  <c r="C145" l="1"/>
  <c r="F144"/>
  <c r="H48"/>
  <c r="H47"/>
  <c r="H46"/>
  <c r="H157"/>
  <c r="H156"/>
  <c r="H155"/>
  <c r="H126"/>
  <c r="H125"/>
  <c r="H124"/>
  <c r="H119"/>
  <c r="H118"/>
  <c r="H117"/>
  <c r="H116"/>
  <c r="H115"/>
  <c r="H62"/>
  <c r="H61"/>
  <c r="H60"/>
  <c r="H59"/>
  <c r="H15"/>
  <c r="H14"/>
  <c r="H13"/>
  <c r="H12"/>
  <c r="C263" i="51" l="1"/>
  <c r="C246"/>
  <c r="C146" i="6"/>
  <c r="C164"/>
  <c r="C156" l="1"/>
  <c r="D256" i="51"/>
  <c r="D271"/>
  <c r="D263"/>
  <c r="D246"/>
  <c r="D241" s="1"/>
  <c r="D97"/>
  <c r="D22"/>
  <c r="D113"/>
  <c r="D144" i="3"/>
  <c r="D121"/>
  <c r="F15" i="51" l="1"/>
  <c r="F310"/>
  <c r="F46"/>
  <c r="F25"/>
  <c r="F47"/>
  <c r="F274"/>
  <c r="E263"/>
  <c r="F263" s="1"/>
  <c r="F269"/>
  <c r="E256"/>
  <c r="E271"/>
  <c r="F271" s="1"/>
  <c r="E97"/>
  <c r="F97" s="1"/>
  <c r="E22"/>
  <c r="F22" s="1"/>
  <c r="F268"/>
  <c r="F267"/>
  <c r="F309"/>
  <c r="F249"/>
  <c r="F248"/>
  <c r="F206"/>
  <c r="F161"/>
  <c r="F74"/>
  <c r="F68"/>
  <c r="F59"/>
  <c r="F51"/>
  <c r="F50"/>
  <c r="F49"/>
  <c r="F48"/>
  <c r="F45"/>
  <c r="F24"/>
  <c r="F19"/>
  <c r="F18"/>
  <c r="G144" i="3"/>
  <c r="F257" i="51"/>
  <c r="C55"/>
  <c r="C14"/>
  <c r="C13" s="1"/>
  <c r="C22"/>
  <c r="C44"/>
  <c r="C61"/>
  <c r="C60" s="1"/>
  <c r="C66"/>
  <c r="C156"/>
  <c r="C204"/>
  <c r="C307"/>
  <c r="D307"/>
  <c r="D204"/>
  <c r="D156"/>
  <c r="D72"/>
  <c r="D71" s="1"/>
  <c r="D66"/>
  <c r="D61"/>
  <c r="D60" s="1"/>
  <c r="D55"/>
  <c r="D44"/>
  <c r="D14"/>
  <c r="D13" s="1"/>
  <c r="I41" i="52"/>
  <c r="F190" i="6"/>
  <c r="F168"/>
  <c r="F114" i="51"/>
  <c r="C97"/>
  <c r="F312"/>
  <c r="E311"/>
  <c r="F311" s="1"/>
  <c r="D311"/>
  <c r="C311"/>
  <c r="F308"/>
  <c r="E307"/>
  <c r="F307" s="1"/>
  <c r="F306"/>
  <c r="E305"/>
  <c r="F305" s="1"/>
  <c r="D305"/>
  <c r="C305"/>
  <c r="F304"/>
  <c r="E303"/>
  <c r="F303" s="1"/>
  <c r="D303"/>
  <c r="C303"/>
  <c r="F301"/>
  <c r="F300"/>
  <c r="F299"/>
  <c r="E298"/>
  <c r="F298" s="1"/>
  <c r="D298"/>
  <c r="D297" s="1"/>
  <c r="C298"/>
  <c r="C297" s="1"/>
  <c r="F296"/>
  <c r="F295"/>
  <c r="F294"/>
  <c r="E293"/>
  <c r="F293" s="1"/>
  <c r="D293"/>
  <c r="D292" s="1"/>
  <c r="C293"/>
  <c r="C292" s="1"/>
  <c r="F291"/>
  <c r="F290"/>
  <c r="F289"/>
  <c r="E288"/>
  <c r="F288" s="1"/>
  <c r="D288"/>
  <c r="D287" s="1"/>
  <c r="C288"/>
  <c r="C287" s="1"/>
  <c r="F286"/>
  <c r="E285"/>
  <c r="F285" s="1"/>
  <c r="D285"/>
  <c r="D284" s="1"/>
  <c r="C285"/>
  <c r="C284" s="1"/>
  <c r="F283"/>
  <c r="F282"/>
  <c r="F281"/>
  <c r="E280"/>
  <c r="F280" s="1"/>
  <c r="D280"/>
  <c r="D279" s="1"/>
  <c r="C280"/>
  <c r="C279" s="1"/>
  <c r="F277"/>
  <c r="F276"/>
  <c r="E275"/>
  <c r="F275" s="1"/>
  <c r="D275"/>
  <c r="C275"/>
  <c r="F272"/>
  <c r="C271"/>
  <c r="F266"/>
  <c r="F265"/>
  <c r="F264"/>
  <c r="F261"/>
  <c r="E260"/>
  <c r="F260" s="1"/>
  <c r="D260"/>
  <c r="C260"/>
  <c r="F254"/>
  <c r="F253"/>
  <c r="F252"/>
  <c r="E251"/>
  <c r="F251" s="1"/>
  <c r="D251"/>
  <c r="D250" s="1"/>
  <c r="C251"/>
  <c r="C250" s="1"/>
  <c r="F247"/>
  <c r="E246"/>
  <c r="F246" s="1"/>
  <c r="F245"/>
  <c r="F244"/>
  <c r="F243"/>
  <c r="E242"/>
  <c r="F242" s="1"/>
  <c r="D242"/>
  <c r="C242"/>
  <c r="F239"/>
  <c r="E238"/>
  <c r="F238" s="1"/>
  <c r="D238"/>
  <c r="C238"/>
  <c r="F237"/>
  <c r="E236"/>
  <c r="F236" s="1"/>
  <c r="D236"/>
  <c r="C236"/>
  <c r="F235"/>
  <c r="E234"/>
  <c r="F234" s="1"/>
  <c r="D234"/>
  <c r="C234"/>
  <c r="F233"/>
  <c r="E232"/>
  <c r="F232" s="1"/>
  <c r="D232"/>
  <c r="C232"/>
  <c r="F231"/>
  <c r="E230"/>
  <c r="F230" s="1"/>
  <c r="D230"/>
  <c r="C230"/>
  <c r="F229"/>
  <c r="E228"/>
  <c r="F228" s="1"/>
  <c r="D228"/>
  <c r="C228"/>
  <c r="F226"/>
  <c r="E225"/>
  <c r="F225" s="1"/>
  <c r="D225"/>
  <c r="C225"/>
  <c r="F224"/>
  <c r="E223"/>
  <c r="F223" s="1"/>
  <c r="D223"/>
  <c r="C223"/>
  <c r="F222"/>
  <c r="E221"/>
  <c r="F221" s="1"/>
  <c r="D221"/>
  <c r="C221"/>
  <c r="F220"/>
  <c r="E219"/>
  <c r="F219" s="1"/>
  <c r="D219"/>
  <c r="C219"/>
  <c r="C218" s="1"/>
  <c r="F217"/>
  <c r="E216"/>
  <c r="F216" s="1"/>
  <c r="D216"/>
  <c r="C216"/>
  <c r="F215"/>
  <c r="E214"/>
  <c r="F214" s="1"/>
  <c r="D214"/>
  <c r="C214"/>
  <c r="F213"/>
  <c r="E212"/>
  <c r="F212" s="1"/>
  <c r="D212"/>
  <c r="C212"/>
  <c r="F210"/>
  <c r="E209"/>
  <c r="F209" s="1"/>
  <c r="D209"/>
  <c r="C209"/>
  <c r="F208"/>
  <c r="E207"/>
  <c r="F207" s="1"/>
  <c r="D207"/>
  <c r="C207"/>
  <c r="F205"/>
  <c r="E204"/>
  <c r="F204" s="1"/>
  <c r="F202"/>
  <c r="E201"/>
  <c r="F201" s="1"/>
  <c r="D201"/>
  <c r="C201"/>
  <c r="F200"/>
  <c r="E199"/>
  <c r="D199"/>
  <c r="C199"/>
  <c r="F198"/>
  <c r="E197"/>
  <c r="F197" s="1"/>
  <c r="D197"/>
  <c r="C197"/>
  <c r="F195"/>
  <c r="E194"/>
  <c r="F194" s="1"/>
  <c r="D194"/>
  <c r="C194"/>
  <c r="F193"/>
  <c r="E192"/>
  <c r="F192" s="1"/>
  <c r="D192"/>
  <c r="C192"/>
  <c r="F191"/>
  <c r="E190"/>
  <c r="D190"/>
  <c r="C190"/>
  <c r="F189"/>
  <c r="E188"/>
  <c r="F188" s="1"/>
  <c r="D188"/>
  <c r="D187" s="1"/>
  <c r="C188"/>
  <c r="F186"/>
  <c r="F185"/>
  <c r="E184"/>
  <c r="F184" s="1"/>
  <c r="D184"/>
  <c r="C184"/>
  <c r="F183"/>
  <c r="F182"/>
  <c r="F181"/>
  <c r="E180"/>
  <c r="F180" s="1"/>
  <c r="D180"/>
  <c r="C180"/>
  <c r="F179"/>
  <c r="F178"/>
  <c r="F177"/>
  <c r="E176"/>
  <c r="F176" s="1"/>
  <c r="D176"/>
  <c r="C176"/>
  <c r="F175"/>
  <c r="F174"/>
  <c r="F173"/>
  <c r="E172"/>
  <c r="F172" s="1"/>
  <c r="D172"/>
  <c r="C172"/>
  <c r="F171"/>
  <c r="E170"/>
  <c r="F170" s="1"/>
  <c r="D170"/>
  <c r="C170"/>
  <c r="F169"/>
  <c r="F168"/>
  <c r="F167"/>
  <c r="E166"/>
  <c r="F166" s="1"/>
  <c r="D166"/>
  <c r="C166"/>
  <c r="F165"/>
  <c r="F164"/>
  <c r="F163"/>
  <c r="E162"/>
  <c r="F162" s="1"/>
  <c r="D162"/>
  <c r="C162"/>
  <c r="F160"/>
  <c r="F159"/>
  <c r="F158"/>
  <c r="F157"/>
  <c r="E156"/>
  <c r="F156" s="1"/>
  <c r="F155"/>
  <c r="F154"/>
  <c r="F153"/>
  <c r="E152"/>
  <c r="F152" s="1"/>
  <c r="D152"/>
  <c r="C152"/>
  <c r="F150"/>
  <c r="F149"/>
  <c r="F148"/>
  <c r="E147"/>
  <c r="F147" s="1"/>
  <c r="D147"/>
  <c r="C147"/>
  <c r="F146"/>
  <c r="F145"/>
  <c r="F144"/>
  <c r="E143"/>
  <c r="F143" s="1"/>
  <c r="D143"/>
  <c r="C143"/>
  <c r="F142"/>
  <c r="F141"/>
  <c r="F140"/>
  <c r="E139"/>
  <c r="F139" s="1"/>
  <c r="D139"/>
  <c r="C139"/>
  <c r="F138"/>
  <c r="F137"/>
  <c r="F136"/>
  <c r="E135"/>
  <c r="F135" s="1"/>
  <c r="D135"/>
  <c r="C135"/>
  <c r="F134"/>
  <c r="F133"/>
  <c r="F132"/>
  <c r="E131"/>
  <c r="F131" s="1"/>
  <c r="D131"/>
  <c r="C131"/>
  <c r="F130"/>
  <c r="F129"/>
  <c r="F128"/>
  <c r="E127"/>
  <c r="F127" s="1"/>
  <c r="D127"/>
  <c r="C127"/>
  <c r="F126"/>
  <c r="F125"/>
  <c r="F124"/>
  <c r="E123"/>
  <c r="F123" s="1"/>
  <c r="H22" i="52" s="1"/>
  <c r="D123" i="51"/>
  <c r="C123"/>
  <c r="F120"/>
  <c r="E119"/>
  <c r="F119" s="1"/>
  <c r="D119"/>
  <c r="D118" s="1"/>
  <c r="C119"/>
  <c r="C118" s="1"/>
  <c r="F117"/>
  <c r="F116"/>
  <c r="E115"/>
  <c r="F115" s="1"/>
  <c r="D115"/>
  <c r="C115"/>
  <c r="E113"/>
  <c r="F113" s="1"/>
  <c r="C113"/>
  <c r="F112"/>
  <c r="E111"/>
  <c r="F111" s="1"/>
  <c r="D111"/>
  <c r="C111"/>
  <c r="F109"/>
  <c r="E108"/>
  <c r="F108" s="1"/>
  <c r="D108"/>
  <c r="D107" s="1"/>
  <c r="C108"/>
  <c r="C107" s="1"/>
  <c r="F104"/>
  <c r="E103"/>
  <c r="F103" s="1"/>
  <c r="D103"/>
  <c r="C103"/>
  <c r="F102"/>
  <c r="E101"/>
  <c r="F101" s="1"/>
  <c r="D101"/>
  <c r="C101"/>
  <c r="F99"/>
  <c r="F98"/>
  <c r="F96"/>
  <c r="F95"/>
  <c r="E94"/>
  <c r="F94" s="1"/>
  <c r="D94"/>
  <c r="C94"/>
  <c r="F92"/>
  <c r="E91"/>
  <c r="F91" s="1"/>
  <c r="D91"/>
  <c r="C91"/>
  <c r="F90"/>
  <c r="E89"/>
  <c r="F89" s="1"/>
  <c r="D89"/>
  <c r="C89"/>
  <c r="F88"/>
  <c r="E87"/>
  <c r="F87" s="1"/>
  <c r="D87"/>
  <c r="C87"/>
  <c r="F86"/>
  <c r="E85"/>
  <c r="D85"/>
  <c r="C85"/>
  <c r="F84"/>
  <c r="E83"/>
  <c r="F83" s="1"/>
  <c r="D83"/>
  <c r="C83"/>
  <c r="F81"/>
  <c r="F80"/>
  <c r="F79"/>
  <c r="E78"/>
  <c r="D78"/>
  <c r="C78"/>
  <c r="F77"/>
  <c r="E76"/>
  <c r="F76" s="1"/>
  <c r="D76"/>
  <c r="C76"/>
  <c r="F73"/>
  <c r="E72"/>
  <c r="F72" s="1"/>
  <c r="C72"/>
  <c r="C71" s="1"/>
  <c r="F70"/>
  <c r="E69"/>
  <c r="F69" s="1"/>
  <c r="D69"/>
  <c r="C69"/>
  <c r="F67"/>
  <c r="E66"/>
  <c r="F66" s="1"/>
  <c r="F64"/>
  <c r="F63"/>
  <c r="F62"/>
  <c r="E61"/>
  <c r="F61" s="1"/>
  <c r="F58"/>
  <c r="F57"/>
  <c r="F56"/>
  <c r="E55"/>
  <c r="F55" s="1"/>
  <c r="F54"/>
  <c r="F53"/>
  <c r="E52"/>
  <c r="F52" s="1"/>
  <c r="D52"/>
  <c r="C52"/>
  <c r="E44"/>
  <c r="F44" s="1"/>
  <c r="F41"/>
  <c r="E40"/>
  <c r="F40" s="1"/>
  <c r="D40"/>
  <c r="D39" s="1"/>
  <c r="C40"/>
  <c r="C39" s="1"/>
  <c r="F38"/>
  <c r="F37"/>
  <c r="F36"/>
  <c r="E35"/>
  <c r="F35" s="1"/>
  <c r="D35"/>
  <c r="C35"/>
  <c r="F33"/>
  <c r="F32"/>
  <c r="F31"/>
  <c r="E30"/>
  <c r="F30" s="1"/>
  <c r="D30"/>
  <c r="C30"/>
  <c r="F29"/>
  <c r="F28"/>
  <c r="F27"/>
  <c r="E26"/>
  <c r="F26" s="1"/>
  <c r="D26"/>
  <c r="C26"/>
  <c r="F23"/>
  <c r="F17"/>
  <c r="F16"/>
  <c r="E14"/>
  <c r="F14" s="1"/>
  <c r="F12"/>
  <c r="F11"/>
  <c r="F10"/>
  <c r="E9"/>
  <c r="F9" s="1"/>
  <c r="D9"/>
  <c r="C9"/>
  <c r="F8"/>
  <c r="F7"/>
  <c r="F6"/>
  <c r="E5"/>
  <c r="F5" s="1"/>
  <c r="D5"/>
  <c r="C5"/>
  <c r="C319"/>
  <c r="F104" i="6"/>
  <c r="F103"/>
  <c r="F88"/>
  <c r="F87"/>
  <c r="F40"/>
  <c r="F39"/>
  <c r="F38"/>
  <c r="J135" i="3"/>
  <c r="J134"/>
  <c r="J33"/>
  <c r="J32"/>
  <c r="J31"/>
  <c r="J11"/>
  <c r="J10"/>
  <c r="J9"/>
  <c r="J8"/>
  <c r="J7"/>
  <c r="J6"/>
  <c r="J30"/>
  <c r="J119"/>
  <c r="J118"/>
  <c r="J117"/>
  <c r="J116"/>
  <c r="D164" i="6"/>
  <c r="E164"/>
  <c r="D50" i="3"/>
  <c r="C65" i="51" l="1"/>
  <c r="D43"/>
  <c r="C110"/>
  <c r="C106" s="1"/>
  <c r="D270"/>
  <c r="E241"/>
  <c r="F256"/>
  <c r="C43"/>
  <c r="C259"/>
  <c r="C4"/>
  <c r="E39"/>
  <c r="F39" s="1"/>
  <c r="H8" i="52" s="1"/>
  <c r="E187" i="51"/>
  <c r="F187" s="1"/>
  <c r="E118"/>
  <c r="F118" s="1"/>
  <c r="H20" i="52" s="1"/>
  <c r="C270" i="51"/>
  <c r="E60"/>
  <c r="F60" s="1"/>
  <c r="H11" i="52" s="1"/>
  <c r="C203" i="51"/>
  <c r="D259"/>
  <c r="E287"/>
  <c r="F287" s="1"/>
  <c r="E107"/>
  <c r="F107" s="1"/>
  <c r="C151"/>
  <c r="C187"/>
  <c r="C196"/>
  <c r="C241"/>
  <c r="E279"/>
  <c r="F279" s="1"/>
  <c r="H36" i="52" s="1"/>
  <c r="E284" i="51"/>
  <c r="F284" s="1"/>
  <c r="E292"/>
  <c r="F292" s="1"/>
  <c r="C75"/>
  <c r="E75"/>
  <c r="F75" s="1"/>
  <c r="E196"/>
  <c r="F196" s="1"/>
  <c r="D196"/>
  <c r="D211"/>
  <c r="C302"/>
  <c r="C278" s="1"/>
  <c r="D4"/>
  <c r="E65"/>
  <c r="F65" s="1"/>
  <c r="H12" i="52" s="1"/>
  <c r="D82" i="51"/>
  <c r="C82"/>
  <c r="D93"/>
  <c r="D110"/>
  <c r="D106" s="1"/>
  <c r="D151"/>
  <c r="C211"/>
  <c r="D227"/>
  <c r="C21"/>
  <c r="D203"/>
  <c r="C227"/>
  <c r="E4"/>
  <c r="F4" s="1"/>
  <c r="D21"/>
  <c r="D65"/>
  <c r="D75"/>
  <c r="E82"/>
  <c r="F82" s="1"/>
  <c r="H15" i="52" s="1"/>
  <c r="C93" i="51"/>
  <c r="D218"/>
  <c r="D302"/>
  <c r="D278" s="1"/>
  <c r="C122"/>
  <c r="D122"/>
  <c r="E250"/>
  <c r="F250" s="1"/>
  <c r="E21"/>
  <c r="F21" s="1"/>
  <c r="H7" i="52" s="1"/>
  <c r="F78" i="51"/>
  <c r="F85"/>
  <c r="E122"/>
  <c r="F190"/>
  <c r="F199"/>
  <c r="E211"/>
  <c r="F211" s="1"/>
  <c r="H27" i="52" s="1"/>
  <c r="E259" i="51"/>
  <c r="F259" s="1"/>
  <c r="H33" i="52" s="1"/>
  <c r="E270" i="51"/>
  <c r="F270" s="1"/>
  <c r="H34" i="52" s="1"/>
  <c r="E302" i="51"/>
  <c r="F302" s="1"/>
  <c r="H41" i="52" s="1"/>
  <c r="E71" i="51"/>
  <c r="F71" s="1"/>
  <c r="H13" i="52" s="1"/>
  <c r="E203" i="51"/>
  <c r="F203" s="1"/>
  <c r="H26" i="52" s="1"/>
  <c r="E297" i="51"/>
  <c r="F297" s="1"/>
  <c r="E43"/>
  <c r="E93"/>
  <c r="F93" s="1"/>
  <c r="H16" i="52" s="1"/>
  <c r="E110" i="51"/>
  <c r="E218"/>
  <c r="F218" s="1"/>
  <c r="H28" i="52" s="1"/>
  <c r="E227" i="51"/>
  <c r="F227" s="1"/>
  <c r="H29" i="52" s="1"/>
  <c r="E13" i="51"/>
  <c r="F13" s="1"/>
  <c r="H6" i="52" s="1"/>
  <c r="E151" i="51"/>
  <c r="F151" s="1"/>
  <c r="H23" i="52" s="1"/>
  <c r="H31" i="3"/>
  <c r="H32"/>
  <c r="H33"/>
  <c r="H30"/>
  <c r="H49"/>
  <c r="J76"/>
  <c r="J75"/>
  <c r="D235" i="6"/>
  <c r="C10"/>
  <c r="C125"/>
  <c r="H25" i="52"/>
  <c r="H40"/>
  <c r="H32"/>
  <c r="H18"/>
  <c r="D3" i="51" l="1"/>
  <c r="D42"/>
  <c r="D240"/>
  <c r="C3"/>
  <c r="C240"/>
  <c r="C42"/>
  <c r="E278"/>
  <c r="F278" s="1"/>
  <c r="C121"/>
  <c r="D121"/>
  <c r="E106"/>
  <c r="F106" s="1"/>
  <c r="F110"/>
  <c r="H19" i="52" s="1"/>
  <c r="F241" i="51"/>
  <c r="H31" i="52" s="1"/>
  <c r="E240" i="51"/>
  <c r="F240" s="1"/>
  <c r="E42"/>
  <c r="F42" s="1"/>
  <c r="F43"/>
  <c r="H10" i="52" s="1"/>
  <c r="E3" i="51"/>
  <c r="F122"/>
  <c r="E121"/>
  <c r="F121" s="1"/>
  <c r="I144" i="3"/>
  <c r="J157"/>
  <c r="J155"/>
  <c r="H58"/>
  <c r="C313" i="51" l="1"/>
  <c r="D313"/>
  <c r="F3"/>
  <c r="E313"/>
  <c r="F313" s="1"/>
  <c r="C21" i="6"/>
  <c r="D10"/>
  <c r="C22" i="42" l="1"/>
  <c r="L22"/>
  <c r="I17" i="18" s="1"/>
  <c r="M22" i="42"/>
  <c r="I16" i="18" s="1"/>
  <c r="K22" i="42"/>
  <c r="I18" i="18" s="1"/>
  <c r="D73" i="43"/>
  <c r="F71"/>
  <c r="F70"/>
  <c r="G70" s="1"/>
  <c r="G69" s="1"/>
  <c r="F68"/>
  <c r="F67" s="1"/>
  <c r="F66"/>
  <c r="G66" s="1"/>
  <c r="G65" s="1"/>
  <c r="F64"/>
  <c r="G64" s="1"/>
  <c r="G63" s="1"/>
  <c r="F62"/>
  <c r="G62" s="1"/>
  <c r="G61" s="1"/>
  <c r="E71"/>
  <c r="E69"/>
  <c r="E67"/>
  <c r="E65"/>
  <c r="E63"/>
  <c r="E61"/>
  <c r="F59"/>
  <c r="F58" s="1"/>
  <c r="F57"/>
  <c r="F56" s="1"/>
  <c r="F55"/>
  <c r="F54" s="1"/>
  <c r="F53"/>
  <c r="F52" s="1"/>
  <c r="E58"/>
  <c r="E56"/>
  <c r="E54"/>
  <c r="E52"/>
  <c r="F50"/>
  <c r="F49" s="1"/>
  <c r="E49"/>
  <c r="F48"/>
  <c r="F47" s="1"/>
  <c r="E47"/>
  <c r="F46"/>
  <c r="F45" s="1"/>
  <c r="E45"/>
  <c r="F44"/>
  <c r="F43" s="1"/>
  <c r="E43"/>
  <c r="F42"/>
  <c r="F41" s="1"/>
  <c r="E41"/>
  <c r="F40"/>
  <c r="F39" s="1"/>
  <c r="E39"/>
  <c r="F38"/>
  <c r="F37" s="1"/>
  <c r="E37"/>
  <c r="F36"/>
  <c r="G36" s="1"/>
  <c r="G35" s="1"/>
  <c r="E35"/>
  <c r="E28"/>
  <c r="I18" i="52" s="1"/>
  <c r="E30" i="43"/>
  <c r="E32"/>
  <c r="F33"/>
  <c r="F32" s="1"/>
  <c r="F31"/>
  <c r="F30" s="1"/>
  <c r="F29"/>
  <c r="F28" s="1"/>
  <c r="G26"/>
  <c r="F26"/>
  <c r="F24"/>
  <c r="G24" s="1"/>
  <c r="F22"/>
  <c r="G22" s="1"/>
  <c r="F20"/>
  <c r="G20" s="1"/>
  <c r="F18"/>
  <c r="G18" s="1"/>
  <c r="F16"/>
  <c r="G16" s="1"/>
  <c r="F14"/>
  <c r="G14" s="1"/>
  <c r="E13"/>
  <c r="F13" s="1"/>
  <c r="G13" s="1"/>
  <c r="E15"/>
  <c r="F15" s="1"/>
  <c r="G15" s="1"/>
  <c r="E17"/>
  <c r="F17" s="1"/>
  <c r="G17" s="1"/>
  <c r="E19"/>
  <c r="F19" s="1"/>
  <c r="G19" s="1"/>
  <c r="E21"/>
  <c r="F21" s="1"/>
  <c r="G21" s="1"/>
  <c r="E23"/>
  <c r="F23" s="1"/>
  <c r="G23" s="1"/>
  <c r="E25"/>
  <c r="F25" s="1"/>
  <c r="G25" s="1"/>
  <c r="E10"/>
  <c r="F10" s="1"/>
  <c r="G10" s="1"/>
  <c r="E8"/>
  <c r="F8" s="1"/>
  <c r="G8" s="1"/>
  <c r="E6"/>
  <c r="F6" s="1"/>
  <c r="G6" s="1"/>
  <c r="E4"/>
  <c r="F4" s="1"/>
  <c r="G4" s="1"/>
  <c r="F11"/>
  <c r="G11" s="1"/>
  <c r="F9"/>
  <c r="G9" s="1"/>
  <c r="F7"/>
  <c r="G7" s="1"/>
  <c r="F5"/>
  <c r="G5" s="1"/>
  <c r="F69" l="1"/>
  <c r="F63"/>
  <c r="G40"/>
  <c r="G39" s="1"/>
  <c r="F65"/>
  <c r="G50"/>
  <c r="G49" s="1"/>
  <c r="G68"/>
  <c r="G67" s="1"/>
  <c r="G46"/>
  <c r="G45" s="1"/>
  <c r="G38"/>
  <c r="G37" s="1"/>
  <c r="I10" i="52"/>
  <c r="F61" i="43"/>
  <c r="F60" s="1"/>
  <c r="G48"/>
  <c r="G47" s="1"/>
  <c r="G55"/>
  <c r="G54" s="1"/>
  <c r="G72"/>
  <c r="G71" s="1"/>
  <c r="E60"/>
  <c r="G59"/>
  <c r="G58" s="1"/>
  <c r="G57"/>
  <c r="G56" s="1"/>
  <c r="G53"/>
  <c r="G52" s="1"/>
  <c r="F51"/>
  <c r="E51"/>
  <c r="F35"/>
  <c r="F34" s="1"/>
  <c r="E34"/>
  <c r="G42"/>
  <c r="G41" s="1"/>
  <c r="G44"/>
  <c r="G43" s="1"/>
  <c r="G29"/>
  <c r="G28" s="1"/>
  <c r="G33"/>
  <c r="G32" s="1"/>
  <c r="E27"/>
  <c r="G31"/>
  <c r="G30" s="1"/>
  <c r="F27"/>
  <c r="E12"/>
  <c r="F12" s="1"/>
  <c r="G12" s="1"/>
  <c r="E3"/>
  <c r="F3" s="1"/>
  <c r="G3" s="1"/>
  <c r="E18" i="41"/>
  <c r="E18" i="52"/>
  <c r="E18" i="50"/>
  <c r="E18" i="35"/>
  <c r="E18" i="30"/>
  <c r="D17" i="32"/>
  <c r="G34" i="43" l="1"/>
  <c r="G60"/>
  <c r="G51"/>
  <c r="F73"/>
  <c r="E73"/>
  <c r="G27"/>
  <c r="J25" i="18"/>
  <c r="J23"/>
  <c r="J22"/>
  <c r="J17"/>
  <c r="J16"/>
  <c r="J14"/>
  <c r="J13"/>
  <c r="J11"/>
  <c r="J10"/>
  <c r="J7"/>
  <c r="J6"/>
  <c r="J5"/>
  <c r="E25"/>
  <c r="E22"/>
  <c r="E10"/>
  <c r="E5"/>
  <c r="G73" i="43" l="1"/>
  <c r="H9" i="30"/>
  <c r="H5"/>
  <c r="H6"/>
  <c r="H4"/>
  <c r="D5"/>
  <c r="D6"/>
  <c r="D4"/>
  <c r="G5" i="44" l="1"/>
  <c r="E237" i="6" s="1"/>
  <c r="F237" s="1"/>
  <c r="G6" i="44"/>
  <c r="E238" i="6" s="1"/>
  <c r="F238" s="1"/>
  <c r="G7" i="44"/>
  <c r="E239" i="6" s="1"/>
  <c r="F239" s="1"/>
  <c r="G4" i="44"/>
  <c r="C5"/>
  <c r="C6"/>
  <c r="C4"/>
  <c r="F234" i="6"/>
  <c r="F232"/>
  <c r="F230"/>
  <c r="F228"/>
  <c r="F226"/>
  <c r="F222"/>
  <c r="F223"/>
  <c r="F224"/>
  <c r="F221"/>
  <c r="F217"/>
  <c r="F218"/>
  <c r="F219"/>
  <c r="F216"/>
  <c r="F200"/>
  <c r="F201"/>
  <c r="F202"/>
  <c r="F203"/>
  <c r="F204"/>
  <c r="F205"/>
  <c r="F206"/>
  <c r="F207"/>
  <c r="F208"/>
  <c r="F209"/>
  <c r="F210"/>
  <c r="F211"/>
  <c r="F212"/>
  <c r="F213"/>
  <c r="F199"/>
  <c r="F195"/>
  <c r="F196"/>
  <c r="F197"/>
  <c r="F194"/>
  <c r="F186"/>
  <c r="F187"/>
  <c r="F188"/>
  <c r="F189"/>
  <c r="F191"/>
  <c r="F185"/>
  <c r="F171"/>
  <c r="F172"/>
  <c r="F173"/>
  <c r="F174"/>
  <c r="F175"/>
  <c r="F176"/>
  <c r="F177"/>
  <c r="F178"/>
  <c r="F179"/>
  <c r="F180"/>
  <c r="F181"/>
  <c r="F182"/>
  <c r="F183"/>
  <c r="F170"/>
  <c r="F166"/>
  <c r="F167"/>
  <c r="F165"/>
  <c r="F158"/>
  <c r="F159"/>
  <c r="F160"/>
  <c r="F161"/>
  <c r="F162"/>
  <c r="F157"/>
  <c r="F148"/>
  <c r="F149"/>
  <c r="F150"/>
  <c r="F151"/>
  <c r="F152"/>
  <c r="F153"/>
  <c r="F154"/>
  <c r="F155"/>
  <c r="F147"/>
  <c r="F144"/>
  <c r="F143" s="1"/>
  <c r="F141"/>
  <c r="F140"/>
  <c r="F138"/>
  <c r="F137"/>
  <c r="F135"/>
  <c r="F134"/>
  <c r="F127"/>
  <c r="F128"/>
  <c r="F129"/>
  <c r="F130"/>
  <c r="F131"/>
  <c r="F126"/>
  <c r="F121"/>
  <c r="F122"/>
  <c r="F123"/>
  <c r="F124"/>
  <c r="F120"/>
  <c r="F118"/>
  <c r="F117"/>
  <c r="F108"/>
  <c r="F109"/>
  <c r="F110"/>
  <c r="F111"/>
  <c r="F112"/>
  <c r="F113"/>
  <c r="F114"/>
  <c r="F115"/>
  <c r="F107"/>
  <c r="F92"/>
  <c r="F93"/>
  <c r="F94"/>
  <c r="F95"/>
  <c r="F96"/>
  <c r="F97"/>
  <c r="F98"/>
  <c r="F99"/>
  <c r="F100"/>
  <c r="F101"/>
  <c r="F102"/>
  <c r="F105"/>
  <c r="F91"/>
  <c r="F84"/>
  <c r="F85"/>
  <c r="F86"/>
  <c r="F89"/>
  <c r="F83"/>
  <c r="F80"/>
  <c r="F81"/>
  <c r="F79"/>
  <c r="F74"/>
  <c r="F75"/>
  <c r="F76"/>
  <c r="F77"/>
  <c r="F73"/>
  <c r="F71"/>
  <c r="F70"/>
  <c r="F66"/>
  <c r="F67"/>
  <c r="F68"/>
  <c r="F65"/>
  <c r="F62"/>
  <c r="F63"/>
  <c r="F61"/>
  <c r="F53"/>
  <c r="F54"/>
  <c r="F55"/>
  <c r="F56"/>
  <c r="F57"/>
  <c r="F58"/>
  <c r="F59"/>
  <c r="F52"/>
  <c r="F44"/>
  <c r="F45"/>
  <c r="F46"/>
  <c r="F47"/>
  <c r="F48"/>
  <c r="F49"/>
  <c r="F50"/>
  <c r="F43"/>
  <c r="F26"/>
  <c r="F27"/>
  <c r="F28"/>
  <c r="F29"/>
  <c r="F30"/>
  <c r="F31"/>
  <c r="F32"/>
  <c r="F33"/>
  <c r="F34"/>
  <c r="F35"/>
  <c r="F36"/>
  <c r="F37"/>
  <c r="F41"/>
  <c r="F25"/>
  <c r="F23"/>
  <c r="F22"/>
  <c r="F12"/>
  <c r="F13"/>
  <c r="F14"/>
  <c r="F15"/>
  <c r="F16"/>
  <c r="F17"/>
  <c r="F18"/>
  <c r="F19"/>
  <c r="F11"/>
  <c r="F6"/>
  <c r="F7"/>
  <c r="F8"/>
  <c r="F9"/>
  <c r="F5"/>
  <c r="O12" i="35"/>
  <c r="O13"/>
  <c r="O14"/>
  <c r="O15"/>
  <c r="O16"/>
  <c r="O17"/>
  <c r="O11"/>
  <c r="Q11" s="1"/>
  <c r="O4"/>
  <c r="O5"/>
  <c r="O3"/>
  <c r="J182" i="3"/>
  <c r="J183"/>
  <c r="J179"/>
  <c r="J178"/>
  <c r="J174"/>
  <c r="J175"/>
  <c r="J173"/>
  <c r="J170"/>
  <c r="J168"/>
  <c r="J166"/>
  <c r="J164"/>
  <c r="J162"/>
  <c r="J160"/>
  <c r="J146"/>
  <c r="J147"/>
  <c r="J148"/>
  <c r="J149"/>
  <c r="J150"/>
  <c r="J151"/>
  <c r="J152"/>
  <c r="J153"/>
  <c r="J154"/>
  <c r="J145"/>
  <c r="J141"/>
  <c r="J142"/>
  <c r="J143"/>
  <c r="J140"/>
  <c r="J131"/>
  <c r="J132"/>
  <c r="J133"/>
  <c r="J136"/>
  <c r="J130"/>
  <c r="J123"/>
  <c r="J127"/>
  <c r="J122"/>
  <c r="J111"/>
  <c r="J112"/>
  <c r="J113"/>
  <c r="J114"/>
  <c r="J115"/>
  <c r="J120"/>
  <c r="J110"/>
  <c r="J104"/>
  <c r="J105"/>
  <c r="J106"/>
  <c r="J107"/>
  <c r="J103"/>
  <c r="J91"/>
  <c r="J92"/>
  <c r="J93"/>
  <c r="J94"/>
  <c r="J95"/>
  <c r="J96"/>
  <c r="J97"/>
  <c r="J98"/>
  <c r="J99"/>
  <c r="J100"/>
  <c r="J101"/>
  <c r="J90"/>
  <c r="J74"/>
  <c r="J77"/>
  <c r="J78"/>
  <c r="J79"/>
  <c r="J80"/>
  <c r="J81"/>
  <c r="J82"/>
  <c r="J83"/>
  <c r="J84"/>
  <c r="J85"/>
  <c r="J86"/>
  <c r="J87"/>
  <c r="J73"/>
  <c r="J52"/>
  <c r="J53"/>
  <c r="J54"/>
  <c r="J55"/>
  <c r="J56"/>
  <c r="J57"/>
  <c r="J58"/>
  <c r="J70"/>
  <c r="J51"/>
  <c r="J36"/>
  <c r="J37"/>
  <c r="J38"/>
  <c r="J39"/>
  <c r="J40"/>
  <c r="J41"/>
  <c r="J42"/>
  <c r="J43"/>
  <c r="J44"/>
  <c r="J45"/>
  <c r="J49"/>
  <c r="J35"/>
  <c r="J18"/>
  <c r="J19"/>
  <c r="J20"/>
  <c r="J21"/>
  <c r="J22"/>
  <c r="J23"/>
  <c r="J24"/>
  <c r="J25"/>
  <c r="J26"/>
  <c r="J27"/>
  <c r="J28"/>
  <c r="J29"/>
  <c r="J17"/>
  <c r="F164" i="6" l="1"/>
  <c r="F119"/>
  <c r="J144" i="3"/>
  <c r="J34"/>
  <c r="F10" i="6"/>
  <c r="J16" i="3"/>
  <c r="H6"/>
  <c r="H11" i="32" l="1"/>
  <c r="F163" i="3"/>
  <c r="H74" l="1"/>
  <c r="H77"/>
  <c r="H78"/>
  <c r="H79"/>
  <c r="H80"/>
  <c r="H81"/>
  <c r="H82"/>
  <c r="H83"/>
  <c r="H84"/>
  <c r="H85"/>
  <c r="H87"/>
  <c r="H73"/>
  <c r="H183"/>
  <c r="H182"/>
  <c r="H174"/>
  <c r="H175"/>
  <c r="H179"/>
  <c r="H178"/>
  <c r="H170"/>
  <c r="H168"/>
  <c r="H166"/>
  <c r="H164"/>
  <c r="H146"/>
  <c r="H147"/>
  <c r="H148"/>
  <c r="H149"/>
  <c r="H150"/>
  <c r="H151"/>
  <c r="H152"/>
  <c r="H153"/>
  <c r="H154"/>
  <c r="H145"/>
  <c r="H141"/>
  <c r="H143"/>
  <c r="H140"/>
  <c r="H131"/>
  <c r="H136"/>
  <c r="H130"/>
  <c r="H123"/>
  <c r="H127"/>
  <c r="H122"/>
  <c r="H111"/>
  <c r="H112"/>
  <c r="H113"/>
  <c r="H114"/>
  <c r="H120"/>
  <c r="H104"/>
  <c r="H105"/>
  <c r="H106"/>
  <c r="H107"/>
  <c r="H110"/>
  <c r="H103"/>
  <c r="H91"/>
  <c r="H92"/>
  <c r="H93"/>
  <c r="H94"/>
  <c r="H95"/>
  <c r="H96"/>
  <c r="H97"/>
  <c r="H98"/>
  <c r="H99"/>
  <c r="H100"/>
  <c r="H101"/>
  <c r="H90"/>
  <c r="H52"/>
  <c r="H53"/>
  <c r="H54"/>
  <c r="H55"/>
  <c r="H56"/>
  <c r="H57"/>
  <c r="H70"/>
  <c r="H51"/>
  <c r="H37"/>
  <c r="H38"/>
  <c r="H39"/>
  <c r="H40"/>
  <c r="H41"/>
  <c r="H42"/>
  <c r="H43"/>
  <c r="H44"/>
  <c r="H45"/>
  <c r="H35"/>
  <c r="H18"/>
  <c r="H19"/>
  <c r="H20"/>
  <c r="H21"/>
  <c r="H22"/>
  <c r="H23"/>
  <c r="H24"/>
  <c r="H25"/>
  <c r="H26"/>
  <c r="H27"/>
  <c r="H28"/>
  <c r="H29"/>
  <c r="H17"/>
  <c r="H7"/>
  <c r="H8"/>
  <c r="H9"/>
  <c r="H10"/>
  <c r="H11"/>
  <c r="E10" i="6" l="1"/>
  <c r="I24" i="18"/>
  <c r="J18"/>
  <c r="H103" i="50"/>
  <c r="I103" s="1"/>
  <c r="H15" i="32" l="1"/>
  <c r="I15" s="1"/>
  <c r="J24" i="18"/>
  <c r="E24" i="6"/>
  <c r="D26" i="18" l="1"/>
  <c r="C15" i="32" s="1"/>
  <c r="C233" i="6" l="1"/>
  <c r="D233"/>
  <c r="E233"/>
  <c r="C231"/>
  <c r="D231"/>
  <c r="E231"/>
  <c r="C229"/>
  <c r="D229"/>
  <c r="E229"/>
  <c r="C227"/>
  <c r="D227"/>
  <c r="E227"/>
  <c r="C225"/>
  <c r="D225"/>
  <c r="E225"/>
  <c r="C235"/>
  <c r="F233" l="1"/>
  <c r="F231"/>
  <c r="F229"/>
  <c r="F227"/>
  <c r="F225"/>
  <c r="C215" l="1"/>
  <c r="D215"/>
  <c r="E215"/>
  <c r="F215"/>
  <c r="C220"/>
  <c r="D220"/>
  <c r="E220"/>
  <c r="F220"/>
  <c r="C214" l="1"/>
  <c r="E214"/>
  <c r="F214"/>
  <c r="D214"/>
  <c r="D198" l="1"/>
  <c r="E198"/>
  <c r="F198"/>
  <c r="C198"/>
  <c r="D193"/>
  <c r="E193"/>
  <c r="F193"/>
  <c r="C193"/>
  <c r="D184"/>
  <c r="E184"/>
  <c r="F184"/>
  <c r="C184"/>
  <c r="E169"/>
  <c r="F169"/>
  <c r="C169"/>
  <c r="D169"/>
  <c r="F156"/>
  <c r="E156"/>
  <c r="D156"/>
  <c r="F146"/>
  <c r="E146"/>
  <c r="D146"/>
  <c r="E143"/>
  <c r="D143"/>
  <c r="C143"/>
  <c r="F139"/>
  <c r="E139"/>
  <c r="D139"/>
  <c r="C139"/>
  <c r="F136"/>
  <c r="E136"/>
  <c r="D136"/>
  <c r="C136"/>
  <c r="F133"/>
  <c r="E133"/>
  <c r="D133"/>
  <c r="C133"/>
  <c r="C132" s="1"/>
  <c r="F116"/>
  <c r="E116"/>
  <c r="D116"/>
  <c r="C116"/>
  <c r="F106"/>
  <c r="E106"/>
  <c r="D106"/>
  <c r="C106"/>
  <c r="F90"/>
  <c r="E90"/>
  <c r="D90"/>
  <c r="C90"/>
  <c r="F82"/>
  <c r="E82"/>
  <c r="D82"/>
  <c r="C82"/>
  <c r="F72"/>
  <c r="E72"/>
  <c r="D72"/>
  <c r="C72"/>
  <c r="F51"/>
  <c r="E51"/>
  <c r="D51"/>
  <c r="C51"/>
  <c r="F24"/>
  <c r="D24"/>
  <c r="C24"/>
  <c r="F21"/>
  <c r="E21"/>
  <c r="D21"/>
  <c r="E119"/>
  <c r="D119"/>
  <c r="C119"/>
  <c r="C78"/>
  <c r="D78"/>
  <c r="E78"/>
  <c r="F78"/>
  <c r="D34" i="3"/>
  <c r="F34"/>
  <c r="G34"/>
  <c r="D163" i="6" l="1"/>
  <c r="E163"/>
  <c r="C192"/>
  <c r="C163" s="1"/>
  <c r="D132"/>
  <c r="F192"/>
  <c r="F163" s="1"/>
  <c r="F142"/>
  <c r="F132"/>
  <c r="D192"/>
  <c r="C142"/>
  <c r="D142"/>
  <c r="I17" i="32"/>
  <c r="E192" i="6"/>
  <c r="E132"/>
  <c r="E142"/>
  <c r="J28" i="18" l="1"/>
  <c r="E28"/>
  <c r="I39" i="52" l="1"/>
  <c r="I37"/>
  <c r="I34"/>
  <c r="I32"/>
  <c r="I29"/>
  <c r="I27"/>
  <c r="I25"/>
  <c r="I23"/>
  <c r="I22"/>
  <c r="I19"/>
  <c r="L18" i="35"/>
  <c r="M18"/>
  <c r="N18"/>
  <c r="O18"/>
  <c r="P18"/>
  <c r="I6" i="52" l="1"/>
  <c r="I8"/>
  <c r="I11"/>
  <c r="I13"/>
  <c r="I15"/>
  <c r="I24"/>
  <c r="I26"/>
  <c r="I31"/>
  <c r="I33"/>
  <c r="I36"/>
  <c r="I38"/>
  <c r="I40"/>
  <c r="I5"/>
  <c r="I7"/>
  <c r="I12"/>
  <c r="I14"/>
  <c r="I16"/>
  <c r="I20"/>
  <c r="C73" i="43" l="1"/>
  <c r="I35" i="52"/>
  <c r="I30"/>
  <c r="I21"/>
  <c r="I17"/>
  <c r="I9"/>
  <c r="I4"/>
  <c r="H39"/>
  <c r="H38"/>
  <c r="H37"/>
  <c r="H24"/>
  <c r="D13"/>
  <c r="G102" i="50"/>
  <c r="H102" s="1"/>
  <c r="I102" s="1"/>
  <c r="G101"/>
  <c r="H101" s="1"/>
  <c r="I101" s="1"/>
  <c r="G100"/>
  <c r="H100" s="1"/>
  <c r="I100" s="1"/>
  <c r="G99"/>
  <c r="H99" s="1"/>
  <c r="I99" s="1"/>
  <c r="G98"/>
  <c r="H98" s="1"/>
  <c r="I98" s="1"/>
  <c r="F97"/>
  <c r="F41" i="52" s="1"/>
  <c r="E97" i="50"/>
  <c r="E41" i="52" s="1"/>
  <c r="D97" i="50"/>
  <c r="C97"/>
  <c r="G96"/>
  <c r="F95"/>
  <c r="F40" i="52" s="1"/>
  <c r="E95" i="50"/>
  <c r="E40" i="52" s="1"/>
  <c r="D95" i="50"/>
  <c r="C95"/>
  <c r="G94"/>
  <c r="F93"/>
  <c r="F39" i="52" s="1"/>
  <c r="E93" i="50"/>
  <c r="E39" i="52" s="1"/>
  <c r="D93" i="50"/>
  <c r="C93"/>
  <c r="G92"/>
  <c r="F91"/>
  <c r="F38" i="52" s="1"/>
  <c r="E91" i="50"/>
  <c r="E38" i="52" s="1"/>
  <c r="D91" i="50"/>
  <c r="C91"/>
  <c r="G90"/>
  <c r="F89"/>
  <c r="F37" i="52" s="1"/>
  <c r="E89" i="50"/>
  <c r="E37" i="52" s="1"/>
  <c r="D89" i="50"/>
  <c r="C89"/>
  <c r="G88"/>
  <c r="F87"/>
  <c r="F36" i="52" s="1"/>
  <c r="E87" i="50"/>
  <c r="E36" i="52" s="1"/>
  <c r="D87" i="50"/>
  <c r="C87"/>
  <c r="G85"/>
  <c r="F84"/>
  <c r="F34" i="52" s="1"/>
  <c r="E84" i="50"/>
  <c r="E34" i="52" s="1"/>
  <c r="D84" i="50"/>
  <c r="C84"/>
  <c r="G83"/>
  <c r="H83" s="1"/>
  <c r="I83" s="1"/>
  <c r="G82"/>
  <c r="H82" s="1"/>
  <c r="I82" s="1"/>
  <c r="G81"/>
  <c r="H81" s="1"/>
  <c r="I81" s="1"/>
  <c r="G80"/>
  <c r="H80" s="1"/>
  <c r="I80" s="1"/>
  <c r="G79"/>
  <c r="H79" s="1"/>
  <c r="I79" s="1"/>
  <c r="G78"/>
  <c r="H78" s="1"/>
  <c r="I78" s="1"/>
  <c r="G77"/>
  <c r="H77" s="1"/>
  <c r="I77" s="1"/>
  <c r="F76"/>
  <c r="F33" i="52" s="1"/>
  <c r="E76" i="50"/>
  <c r="E33" i="52" s="1"/>
  <c r="D76" i="50"/>
  <c r="C76"/>
  <c r="G75"/>
  <c r="H75" s="1"/>
  <c r="I75" s="1"/>
  <c r="G74"/>
  <c r="H74" s="1"/>
  <c r="I74" s="1"/>
  <c r="G73"/>
  <c r="H73" s="1"/>
  <c r="I73" s="1"/>
  <c r="G72"/>
  <c r="H72" s="1"/>
  <c r="I72" s="1"/>
  <c r="G71"/>
  <c r="H71" s="1"/>
  <c r="I71" s="1"/>
  <c r="G70"/>
  <c r="H70" s="1"/>
  <c r="I70" s="1"/>
  <c r="F69"/>
  <c r="F32" i="52" s="1"/>
  <c r="E69" i="50"/>
  <c r="E32" i="52" s="1"/>
  <c r="D69" i="50"/>
  <c r="C69"/>
  <c r="G68"/>
  <c r="F67"/>
  <c r="F31" i="52" s="1"/>
  <c r="E67" i="50"/>
  <c r="E31" i="52" s="1"/>
  <c r="D67" i="50"/>
  <c r="C67"/>
  <c r="G65"/>
  <c r="F64"/>
  <c r="F29" i="52" s="1"/>
  <c r="E64" i="50"/>
  <c r="E29" i="52" s="1"/>
  <c r="D64" i="50"/>
  <c r="C64"/>
  <c r="G63"/>
  <c r="H63" s="1"/>
  <c r="I63" s="1"/>
  <c r="G62"/>
  <c r="H62" s="1"/>
  <c r="I62" s="1"/>
  <c r="G61"/>
  <c r="H61" s="1"/>
  <c r="I61" s="1"/>
  <c r="F60"/>
  <c r="F28" i="52" s="1"/>
  <c r="E60" i="50"/>
  <c r="E28" i="52" s="1"/>
  <c r="D60" i="50"/>
  <c r="C60"/>
  <c r="G59"/>
  <c r="F58"/>
  <c r="F27" i="52" s="1"/>
  <c r="E58" i="50"/>
  <c r="E27" i="52" s="1"/>
  <c r="D58" i="50"/>
  <c r="C58"/>
  <c r="G57"/>
  <c r="F56"/>
  <c r="F26" i="52" s="1"/>
  <c r="E56" i="50"/>
  <c r="E26" i="52" s="1"/>
  <c r="D56" i="50"/>
  <c r="C56"/>
  <c r="G55"/>
  <c r="F54"/>
  <c r="F25" i="52" s="1"/>
  <c r="E54" i="50"/>
  <c r="E25" i="52" s="1"/>
  <c r="D54" i="50"/>
  <c r="C54"/>
  <c r="G53"/>
  <c r="F52"/>
  <c r="F24" i="52" s="1"/>
  <c r="E52" i="50"/>
  <c r="E24" i="52" s="1"/>
  <c r="D52" i="50"/>
  <c r="C52"/>
  <c r="G51"/>
  <c r="H51" s="1"/>
  <c r="I51" s="1"/>
  <c r="G50"/>
  <c r="H50" s="1"/>
  <c r="I50" s="1"/>
  <c r="F49"/>
  <c r="F23" i="52" s="1"/>
  <c r="E49" i="50"/>
  <c r="E23" i="52" s="1"/>
  <c r="D49" i="50"/>
  <c r="C49"/>
  <c r="G48"/>
  <c r="H48" s="1"/>
  <c r="I48" s="1"/>
  <c r="G47"/>
  <c r="H47" s="1"/>
  <c r="I47" s="1"/>
  <c r="F46"/>
  <c r="F22" i="52" s="1"/>
  <c r="E46" i="50"/>
  <c r="E22" i="52" s="1"/>
  <c r="D46" i="50"/>
  <c r="C46"/>
  <c r="G44"/>
  <c r="F43"/>
  <c r="F20" i="52" s="1"/>
  <c r="E43" i="50"/>
  <c r="E20" i="52" s="1"/>
  <c r="D43" i="50"/>
  <c r="C43"/>
  <c r="G42"/>
  <c r="H42" s="1"/>
  <c r="I42" s="1"/>
  <c r="G41"/>
  <c r="H41" s="1"/>
  <c r="I41" s="1"/>
  <c r="F40"/>
  <c r="F19" i="52" s="1"/>
  <c r="E40" i="50"/>
  <c r="E19" i="52" s="1"/>
  <c r="D40" i="50"/>
  <c r="C40"/>
  <c r="G39"/>
  <c r="F38"/>
  <c r="F18" i="52" s="1"/>
  <c r="E38" i="50"/>
  <c r="D38"/>
  <c r="C38"/>
  <c r="G36"/>
  <c r="H36" s="1"/>
  <c r="I36" s="1"/>
  <c r="G35"/>
  <c r="H35" s="1"/>
  <c r="I35" s="1"/>
  <c r="F34"/>
  <c r="F16" i="52" s="1"/>
  <c r="E34" i="50"/>
  <c r="E16" i="52" s="1"/>
  <c r="D34" i="50"/>
  <c r="C34"/>
  <c r="G33"/>
  <c r="F32"/>
  <c r="F15" i="52" s="1"/>
  <c r="E32" i="50"/>
  <c r="E15" i="52" s="1"/>
  <c r="D32" i="50"/>
  <c r="C32"/>
  <c r="G31"/>
  <c r="F30"/>
  <c r="F14" i="52" s="1"/>
  <c r="E30" i="50"/>
  <c r="E14" i="52" s="1"/>
  <c r="D30" i="50"/>
  <c r="C30"/>
  <c r="G29"/>
  <c r="F28"/>
  <c r="F13" i="52" s="1"/>
  <c r="E28" i="50"/>
  <c r="E13" i="52" s="1"/>
  <c r="C28" i="50"/>
  <c r="G27"/>
  <c r="H27" s="1"/>
  <c r="I27" s="1"/>
  <c r="G26"/>
  <c r="H26" s="1"/>
  <c r="I26" s="1"/>
  <c r="G25"/>
  <c r="H25" s="1"/>
  <c r="I25" s="1"/>
  <c r="G24"/>
  <c r="H24" s="1"/>
  <c r="I24" s="1"/>
  <c r="G23"/>
  <c r="H23" s="1"/>
  <c r="I23" s="1"/>
  <c r="F22"/>
  <c r="F12" i="52" s="1"/>
  <c r="E22" i="50"/>
  <c r="E12" i="52" s="1"/>
  <c r="D22" i="50"/>
  <c r="C22"/>
  <c r="G21"/>
  <c r="F20"/>
  <c r="F11" i="52" s="1"/>
  <c r="E20" i="50"/>
  <c r="E11" i="52" s="1"/>
  <c r="D20" i="50"/>
  <c r="C20"/>
  <c r="G19"/>
  <c r="F18"/>
  <c r="F10" i="52" s="1"/>
  <c r="E10"/>
  <c r="C18" i="50"/>
  <c r="G16"/>
  <c r="F15"/>
  <c r="F8" i="52" s="1"/>
  <c r="E15" i="50"/>
  <c r="E8" i="52" s="1"/>
  <c r="D15" i="50"/>
  <c r="C15"/>
  <c r="G14"/>
  <c r="F13"/>
  <c r="F7" i="52" s="1"/>
  <c r="E13" i="50"/>
  <c r="E7" i="52" s="1"/>
  <c r="D13" i="50"/>
  <c r="C13"/>
  <c r="G12"/>
  <c r="H12" s="1"/>
  <c r="I12" s="1"/>
  <c r="G11"/>
  <c r="H11" s="1"/>
  <c r="I11" s="1"/>
  <c r="G10"/>
  <c r="H10" s="1"/>
  <c r="I10" s="1"/>
  <c r="G9"/>
  <c r="H9" s="1"/>
  <c r="I9" s="1"/>
  <c r="G8"/>
  <c r="H8" s="1"/>
  <c r="I8" s="1"/>
  <c r="F7"/>
  <c r="F6" i="52" s="1"/>
  <c r="E7" i="50"/>
  <c r="E6" i="52" s="1"/>
  <c r="D7" i="50"/>
  <c r="C7"/>
  <c r="G6"/>
  <c r="F5"/>
  <c r="E5"/>
  <c r="D5"/>
  <c r="C5"/>
  <c r="C6" i="52" l="1"/>
  <c r="C5"/>
  <c r="D27"/>
  <c r="C24"/>
  <c r="D24"/>
  <c r="C18"/>
  <c r="D36"/>
  <c r="C37"/>
  <c r="D40"/>
  <c r="D11"/>
  <c r="C8"/>
  <c r="C13"/>
  <c r="C20"/>
  <c r="D20"/>
  <c r="D6"/>
  <c r="D38"/>
  <c r="D8"/>
  <c r="C25"/>
  <c r="D25"/>
  <c r="C39"/>
  <c r="D4" i="50"/>
  <c r="H34"/>
  <c r="I34" s="1"/>
  <c r="H40"/>
  <c r="I40" s="1"/>
  <c r="C7" i="52"/>
  <c r="H5"/>
  <c r="H46" i="50"/>
  <c r="I46" s="1"/>
  <c r="G20" i="52"/>
  <c r="J20" s="1"/>
  <c r="K20" s="1"/>
  <c r="G43" i="50"/>
  <c r="H44"/>
  <c r="H49"/>
  <c r="I49" s="1"/>
  <c r="G29" i="52"/>
  <c r="G64" i="50"/>
  <c r="H65"/>
  <c r="G67"/>
  <c r="H68"/>
  <c r="F30" i="52"/>
  <c r="G84" i="50"/>
  <c r="H85"/>
  <c r="G93"/>
  <c r="H94"/>
  <c r="G95"/>
  <c r="H96"/>
  <c r="D29" i="52"/>
  <c r="C4" i="50"/>
  <c r="H22"/>
  <c r="I22" s="1"/>
  <c r="G25" i="52"/>
  <c r="G54" i="50"/>
  <c r="H55"/>
  <c r="G56"/>
  <c r="H57"/>
  <c r="H60"/>
  <c r="I60" s="1"/>
  <c r="H76"/>
  <c r="I76" s="1"/>
  <c r="G89"/>
  <c r="H90"/>
  <c r="H97"/>
  <c r="I97" s="1"/>
  <c r="G91"/>
  <c r="H92"/>
  <c r="G87"/>
  <c r="H88"/>
  <c r="H69"/>
  <c r="I69" s="1"/>
  <c r="G58"/>
  <c r="H59"/>
  <c r="G52"/>
  <c r="H53"/>
  <c r="G38"/>
  <c r="H39"/>
  <c r="G32"/>
  <c r="H33"/>
  <c r="G30"/>
  <c r="H31"/>
  <c r="G28"/>
  <c r="H29"/>
  <c r="G20"/>
  <c r="H21"/>
  <c r="G18"/>
  <c r="H19"/>
  <c r="G15"/>
  <c r="H16"/>
  <c r="G13"/>
  <c r="H14"/>
  <c r="H7"/>
  <c r="I7" s="1"/>
  <c r="G5"/>
  <c r="H6"/>
  <c r="G14" i="52"/>
  <c r="F9"/>
  <c r="F4" i="50"/>
  <c r="F5" i="52"/>
  <c r="F4" s="1"/>
  <c r="G38"/>
  <c r="J38" s="1"/>
  <c r="K38" s="1"/>
  <c r="G33"/>
  <c r="E30"/>
  <c r="G27"/>
  <c r="J27" s="1"/>
  <c r="K27" s="1"/>
  <c r="E17"/>
  <c r="G12"/>
  <c r="E9"/>
  <c r="G8"/>
  <c r="J8" s="1"/>
  <c r="K8" s="1"/>
  <c r="G6"/>
  <c r="J6" s="1"/>
  <c r="K6" s="1"/>
  <c r="E5"/>
  <c r="E4" s="1"/>
  <c r="E4" i="50"/>
  <c r="C11" i="52"/>
  <c r="C27"/>
  <c r="C32"/>
  <c r="C36"/>
  <c r="D37"/>
  <c r="C38"/>
  <c r="D39"/>
  <c r="C40"/>
  <c r="C26"/>
  <c r="C28"/>
  <c r="D34"/>
  <c r="H35"/>
  <c r="E21"/>
  <c r="D66" i="50"/>
  <c r="D32" i="52"/>
  <c r="G7"/>
  <c r="F17"/>
  <c r="G23"/>
  <c r="G16"/>
  <c r="F21"/>
  <c r="G31"/>
  <c r="G19"/>
  <c r="G40"/>
  <c r="J40" s="1"/>
  <c r="K40" s="1"/>
  <c r="G36"/>
  <c r="J36" s="1"/>
  <c r="K36" s="1"/>
  <c r="F35"/>
  <c r="D5"/>
  <c r="G34"/>
  <c r="G32"/>
  <c r="J32" s="1"/>
  <c r="K32" s="1"/>
  <c r="G10"/>
  <c r="G18"/>
  <c r="I42"/>
  <c r="G15"/>
  <c r="G13"/>
  <c r="G11"/>
  <c r="J11" s="1"/>
  <c r="K11" s="1"/>
  <c r="G28"/>
  <c r="G26"/>
  <c r="G24"/>
  <c r="J24" s="1"/>
  <c r="K24" s="1"/>
  <c r="G22"/>
  <c r="G39"/>
  <c r="J39" s="1"/>
  <c r="K39" s="1"/>
  <c r="G41"/>
  <c r="E35"/>
  <c r="G37"/>
  <c r="J37" s="1"/>
  <c r="K37" s="1"/>
  <c r="C14"/>
  <c r="C12"/>
  <c r="D12"/>
  <c r="C10"/>
  <c r="D10"/>
  <c r="C15"/>
  <c r="D15"/>
  <c r="D14"/>
  <c r="H14"/>
  <c r="D16"/>
  <c r="C22"/>
  <c r="C23"/>
  <c r="C33"/>
  <c r="C16"/>
  <c r="D22"/>
  <c r="D23"/>
  <c r="D26"/>
  <c r="C29"/>
  <c r="C31"/>
  <c r="D33"/>
  <c r="C34"/>
  <c r="E17" i="50"/>
  <c r="C45"/>
  <c r="G49"/>
  <c r="G60"/>
  <c r="D86"/>
  <c r="F86"/>
  <c r="G97"/>
  <c r="G7"/>
  <c r="D37"/>
  <c r="F37"/>
  <c r="C37"/>
  <c r="E37"/>
  <c r="G40"/>
  <c r="G37" s="1"/>
  <c r="E45"/>
  <c r="C17"/>
  <c r="G22"/>
  <c r="G34"/>
  <c r="D45"/>
  <c r="F45"/>
  <c r="F66"/>
  <c r="G69"/>
  <c r="G76"/>
  <c r="C86"/>
  <c r="E86"/>
  <c r="D17"/>
  <c r="F17"/>
  <c r="G46"/>
  <c r="C66"/>
  <c r="E66"/>
  <c r="L6" i="35"/>
  <c r="M6"/>
  <c r="N6"/>
  <c r="O6"/>
  <c r="P6"/>
  <c r="I8" i="18"/>
  <c r="J8" s="1"/>
  <c r="C30" i="52" l="1"/>
  <c r="J25"/>
  <c r="K25" s="1"/>
  <c r="J26"/>
  <c r="K26" s="1"/>
  <c r="G17"/>
  <c r="G45" i="50"/>
  <c r="G4"/>
  <c r="G86"/>
  <c r="G5" i="52"/>
  <c r="J5" s="1"/>
  <c r="K5" s="1"/>
  <c r="J28"/>
  <c r="K28" s="1"/>
  <c r="J41"/>
  <c r="K41" s="1"/>
  <c r="F236" i="6"/>
  <c r="F235" s="1"/>
  <c r="E235"/>
  <c r="C4" i="52"/>
  <c r="G30"/>
  <c r="J31"/>
  <c r="K31" s="1"/>
  <c r="J34"/>
  <c r="K34" s="1"/>
  <c r="J16"/>
  <c r="K16" s="1"/>
  <c r="J12"/>
  <c r="K12" s="1"/>
  <c r="J33"/>
  <c r="K33" s="1"/>
  <c r="I90" i="50"/>
  <c r="H89"/>
  <c r="I89" s="1"/>
  <c r="I57"/>
  <c r="H56"/>
  <c r="I56" s="1"/>
  <c r="I55"/>
  <c r="H54"/>
  <c r="I54" s="1"/>
  <c r="I68"/>
  <c r="H67"/>
  <c r="I65"/>
  <c r="H64"/>
  <c r="I64" s="1"/>
  <c r="J29" i="52"/>
  <c r="K29" s="1"/>
  <c r="G21"/>
  <c r="J15"/>
  <c r="K15" s="1"/>
  <c r="J19"/>
  <c r="K19" s="1"/>
  <c r="J14"/>
  <c r="K14" s="1"/>
  <c r="I96" i="50"/>
  <c r="H95"/>
  <c r="I95" s="1"/>
  <c r="I94"/>
  <c r="H93"/>
  <c r="I93" s="1"/>
  <c r="I85"/>
  <c r="H84"/>
  <c r="I84" s="1"/>
  <c r="I44"/>
  <c r="H43"/>
  <c r="I43" s="1"/>
  <c r="J10" i="52"/>
  <c r="K10" s="1"/>
  <c r="I92" i="50"/>
  <c r="H91"/>
  <c r="I91" s="1"/>
  <c r="I88"/>
  <c r="H87"/>
  <c r="I59"/>
  <c r="H58"/>
  <c r="I58" s="1"/>
  <c r="I53"/>
  <c r="H52"/>
  <c r="J22" i="52"/>
  <c r="K22" s="1"/>
  <c r="I39" i="50"/>
  <c r="H38"/>
  <c r="J18" i="52"/>
  <c r="K18" s="1"/>
  <c r="I33" i="50"/>
  <c r="H32"/>
  <c r="I32" s="1"/>
  <c r="I31"/>
  <c r="H30"/>
  <c r="I30" s="1"/>
  <c r="I29"/>
  <c r="H28"/>
  <c r="I21"/>
  <c r="H20"/>
  <c r="I20" s="1"/>
  <c r="I19"/>
  <c r="H18"/>
  <c r="I16"/>
  <c r="H15"/>
  <c r="I15" s="1"/>
  <c r="I14"/>
  <c r="H13"/>
  <c r="I13" s="1"/>
  <c r="I6"/>
  <c r="H5"/>
  <c r="J20" i="18"/>
  <c r="I20"/>
  <c r="G9" i="52"/>
  <c r="G35"/>
  <c r="J35" s="1"/>
  <c r="E42"/>
  <c r="C21"/>
  <c r="D21"/>
  <c r="C9"/>
  <c r="D9"/>
  <c r="F42"/>
  <c r="D31"/>
  <c r="D30" s="1"/>
  <c r="C19"/>
  <c r="C17" s="1"/>
  <c r="D7"/>
  <c r="D4" s="1"/>
  <c r="C41"/>
  <c r="C35" s="1"/>
  <c r="H30"/>
  <c r="H17"/>
  <c r="J17" s="1"/>
  <c r="K17" s="1"/>
  <c r="I6" i="32" s="1"/>
  <c r="D41" i="52"/>
  <c r="D35" s="1"/>
  <c r="D19"/>
  <c r="D17" s="1"/>
  <c r="C104" i="50"/>
  <c r="F104"/>
  <c r="E104"/>
  <c r="D104"/>
  <c r="G66"/>
  <c r="G17"/>
  <c r="J169" i="3"/>
  <c r="G4" i="52" l="1"/>
  <c r="G42"/>
  <c r="J30"/>
  <c r="K30" s="1"/>
  <c r="I8" i="32" s="1"/>
  <c r="I67" i="50"/>
  <c r="H66"/>
  <c r="I66" s="1"/>
  <c r="D42" i="52"/>
  <c r="K35"/>
  <c r="I9" i="32" s="1"/>
  <c r="H9"/>
  <c r="I87" i="50"/>
  <c r="H86"/>
  <c r="I86" s="1"/>
  <c r="I52"/>
  <c r="H45"/>
  <c r="I45" s="1"/>
  <c r="I38"/>
  <c r="H37"/>
  <c r="I37" s="1"/>
  <c r="H17"/>
  <c r="I17" s="1"/>
  <c r="I5"/>
  <c r="I4" s="1"/>
  <c r="H4"/>
  <c r="J7" i="52"/>
  <c r="K7" s="1"/>
  <c r="H4"/>
  <c r="J4" s="1"/>
  <c r="H6" i="32"/>
  <c r="G104" i="50"/>
  <c r="C42" i="52"/>
  <c r="Q4" i="35"/>
  <c r="Q5"/>
  <c r="Q3"/>
  <c r="Q12"/>
  <c r="Q13"/>
  <c r="Q14"/>
  <c r="Q15"/>
  <c r="Q16"/>
  <c r="Q17"/>
  <c r="C69" i="6"/>
  <c r="D69"/>
  <c r="E69"/>
  <c r="C64"/>
  <c r="C60" s="1"/>
  <c r="D64"/>
  <c r="E64"/>
  <c r="D60"/>
  <c r="E60"/>
  <c r="C42"/>
  <c r="D42"/>
  <c r="E42"/>
  <c r="C4"/>
  <c r="D4"/>
  <c r="E4"/>
  <c r="F8" i="44"/>
  <c r="G8"/>
  <c r="B8"/>
  <c r="C8"/>
  <c r="G7" i="30"/>
  <c r="G10" s="1"/>
  <c r="H7"/>
  <c r="H10" s="1"/>
  <c r="C7"/>
  <c r="D7"/>
  <c r="I26" i="18"/>
  <c r="J26"/>
  <c r="E26"/>
  <c r="D15" i="32" s="1"/>
  <c r="Q18" i="35" l="1"/>
  <c r="H8" i="32"/>
  <c r="H104" i="50"/>
  <c r="D20" i="6"/>
  <c r="I104" i="50"/>
  <c r="H4" i="32"/>
  <c r="K4" i="52"/>
  <c r="I4" i="32" s="1"/>
  <c r="E20" i="6"/>
  <c r="C20"/>
  <c r="C3"/>
  <c r="E3"/>
  <c r="Q6" i="35"/>
  <c r="I30" i="18"/>
  <c r="J30"/>
  <c r="D3" i="6"/>
  <c r="F69"/>
  <c r="F64"/>
  <c r="F60"/>
  <c r="F42"/>
  <c r="F4"/>
  <c r="I177" i="3"/>
  <c r="I172"/>
  <c r="I139"/>
  <c r="I121"/>
  <c r="I109"/>
  <c r="I5"/>
  <c r="H159"/>
  <c r="H163"/>
  <c r="H167"/>
  <c r="C182"/>
  <c r="D181"/>
  <c r="F181"/>
  <c r="G181"/>
  <c r="I181"/>
  <c r="C178"/>
  <c r="D177"/>
  <c r="F177"/>
  <c r="G177"/>
  <c r="C173"/>
  <c r="D172"/>
  <c r="F172"/>
  <c r="G172"/>
  <c r="C170"/>
  <c r="D169"/>
  <c r="F169"/>
  <c r="G169"/>
  <c r="C168"/>
  <c r="D167"/>
  <c r="F167"/>
  <c r="G167"/>
  <c r="I167"/>
  <c r="C166"/>
  <c r="D165"/>
  <c r="F165"/>
  <c r="G165"/>
  <c r="C164"/>
  <c r="D163"/>
  <c r="G163"/>
  <c r="I163"/>
  <c r="C162"/>
  <c r="D161"/>
  <c r="F161"/>
  <c r="G161"/>
  <c r="C160"/>
  <c r="D159"/>
  <c r="F159"/>
  <c r="G159"/>
  <c r="I159"/>
  <c r="C140"/>
  <c r="D139"/>
  <c r="F139"/>
  <c r="G139"/>
  <c r="C130"/>
  <c r="C129" s="1"/>
  <c r="D129"/>
  <c r="D128" s="1"/>
  <c r="F129"/>
  <c r="F128" s="1"/>
  <c r="G129"/>
  <c r="G128" s="1"/>
  <c r="I129"/>
  <c r="C122"/>
  <c r="F121"/>
  <c r="G121"/>
  <c r="C110"/>
  <c r="D109"/>
  <c r="F109"/>
  <c r="G109"/>
  <c r="C103"/>
  <c r="D102"/>
  <c r="F102"/>
  <c r="G102"/>
  <c r="C90"/>
  <c r="D89"/>
  <c r="F89"/>
  <c r="G89"/>
  <c r="C72"/>
  <c r="C71" s="1"/>
  <c r="C51" s="1"/>
  <c r="C50" s="1"/>
  <c r="C35" s="1"/>
  <c r="D72"/>
  <c r="D71" s="1"/>
  <c r="F72"/>
  <c r="F71" s="1"/>
  <c r="G72"/>
  <c r="G71" s="1"/>
  <c r="F50"/>
  <c r="G50"/>
  <c r="C17"/>
  <c r="D16"/>
  <c r="F16"/>
  <c r="G16"/>
  <c r="C6"/>
  <c r="D5"/>
  <c r="F5"/>
  <c r="G5"/>
  <c r="J177"/>
  <c r="J172"/>
  <c r="J167"/>
  <c r="J165"/>
  <c r="J163"/>
  <c r="J161"/>
  <c r="J159"/>
  <c r="J139"/>
  <c r="J129"/>
  <c r="J128" s="1"/>
  <c r="D8" i="32" s="1"/>
  <c r="J121" i="3"/>
  <c r="J109"/>
  <c r="J102"/>
  <c r="J89"/>
  <c r="J72"/>
  <c r="J71" s="1"/>
  <c r="D5" i="32" s="1"/>
  <c r="J50" i="3"/>
  <c r="I128" l="1"/>
  <c r="C8" i="32" s="1"/>
  <c r="D2" i="6"/>
  <c r="D240" s="1"/>
  <c r="I16" i="3"/>
  <c r="I34"/>
  <c r="H161"/>
  <c r="I161"/>
  <c r="H165"/>
  <c r="I165"/>
  <c r="H169"/>
  <c r="I169"/>
  <c r="H50"/>
  <c r="I50"/>
  <c r="I11" i="32"/>
  <c r="C2" i="6"/>
  <c r="C240" s="1"/>
  <c r="F20"/>
  <c r="E2"/>
  <c r="E240" s="1"/>
  <c r="F3"/>
  <c r="H177" i="3"/>
  <c r="H34"/>
  <c r="J158"/>
  <c r="D11" i="32" s="1"/>
  <c r="D4" i="3"/>
  <c r="F88"/>
  <c r="C89"/>
  <c r="G138"/>
  <c r="D138"/>
  <c r="G158"/>
  <c r="D158"/>
  <c r="G171"/>
  <c r="D171"/>
  <c r="J88"/>
  <c r="D6" i="32" s="1"/>
  <c r="J108" i="3"/>
  <c r="D7" i="32" s="1"/>
  <c r="J138" i="3"/>
  <c r="D9" i="32" s="1"/>
  <c r="F4" i="3"/>
  <c r="C5"/>
  <c r="G88"/>
  <c r="D88"/>
  <c r="G108"/>
  <c r="D108"/>
  <c r="I108"/>
  <c r="C7" i="32" s="1"/>
  <c r="F108" i="3"/>
  <c r="C109"/>
  <c r="I138"/>
  <c r="F138"/>
  <c r="C139"/>
  <c r="F158"/>
  <c r="C159"/>
  <c r="I171"/>
  <c r="F171"/>
  <c r="C172"/>
  <c r="H144"/>
  <c r="H181"/>
  <c r="H139"/>
  <c r="G4"/>
  <c r="H172"/>
  <c r="H109"/>
  <c r="H129"/>
  <c r="H128" s="1"/>
  <c r="H121"/>
  <c r="H5"/>
  <c r="C3" l="1"/>
  <c r="I4"/>
  <c r="C4" i="32" s="1"/>
  <c r="I158" i="3"/>
  <c r="C11" i="32" s="1"/>
  <c r="D13" i="18" s="1"/>
  <c r="E13" s="1"/>
  <c r="H158" i="3"/>
  <c r="H171"/>
  <c r="F2" i="6"/>
  <c r="F240" s="1"/>
  <c r="G3" i="3"/>
  <c r="H108"/>
  <c r="F3"/>
  <c r="H138"/>
  <c r="C12" i="32"/>
  <c r="D16" i="18" s="1"/>
  <c r="E16" s="1"/>
  <c r="D3" i="3"/>
  <c r="E20" i="18" l="1"/>
  <c r="E30" s="1"/>
  <c r="D20"/>
  <c r="D30" s="1"/>
  <c r="H16" i="3"/>
  <c r="H4" s="1"/>
  <c r="J181"/>
  <c r="J171" s="1"/>
  <c r="D12" i="32" s="1"/>
  <c r="I72" i="3"/>
  <c r="I71" s="1"/>
  <c r="C5" i="32" l="1"/>
  <c r="I89" i="3"/>
  <c r="H89" l="1"/>
  <c r="H102"/>
  <c r="I102"/>
  <c r="I88" s="1"/>
  <c r="H88" l="1"/>
  <c r="I3"/>
  <c r="C6" i="32"/>
  <c r="C9" l="1"/>
  <c r="C10"/>
  <c r="C13" s="1"/>
  <c r="C19" s="1"/>
  <c r="H72" i="3"/>
  <c r="H71" s="1"/>
  <c r="H3" s="1"/>
  <c r="H21" i="52" l="1"/>
  <c r="J21" s="1"/>
  <c r="J23"/>
  <c r="K23" s="1"/>
  <c r="J13"/>
  <c r="K13" s="1"/>
  <c r="H9" l="1"/>
  <c r="J9" s="1"/>
  <c r="K9" s="1"/>
  <c r="K21"/>
  <c r="I7" i="32" s="1"/>
  <c r="H7"/>
  <c r="J42" i="52" l="1"/>
  <c r="H5" i="32"/>
  <c r="H10" s="1"/>
  <c r="H13" s="1"/>
  <c r="H19" s="1"/>
  <c r="H42" i="52"/>
  <c r="K42"/>
  <c r="I5" i="32"/>
  <c r="I10" s="1"/>
  <c r="I13" s="1"/>
  <c r="I19" s="1"/>
  <c r="J5" i="3"/>
  <c r="J4" s="1"/>
  <c r="D4" i="32" s="1"/>
  <c r="D10" s="1"/>
  <c r="D13" s="1"/>
  <c r="D19" s="1"/>
  <c r="J3" i="3" l="1"/>
</calcChain>
</file>

<file path=xl/sharedStrings.xml><?xml version="1.0" encoding="utf-8"?>
<sst xmlns="http://schemas.openxmlformats.org/spreadsheetml/2006/main" count="1252" uniqueCount="859">
  <si>
    <t>بازدریافت وام های اعطایی</t>
  </si>
  <si>
    <t>سایر منابع</t>
  </si>
  <si>
    <t>فروش حقوق انتفاعی</t>
  </si>
  <si>
    <t>فروش سرقفلی</t>
  </si>
  <si>
    <t>فروش اموال منقول و اسقاط</t>
  </si>
  <si>
    <t>فروش اموال غیر منقول</t>
  </si>
  <si>
    <t>وام دریافتی از وزارت کشور</t>
  </si>
  <si>
    <t>ضبط سپرده های معاملات شهرداری</t>
  </si>
  <si>
    <t>ضبط سپرده های مطالبه نشده</t>
  </si>
  <si>
    <t>کمک ها و اعانات دریافتی از موسسات عمومی غیر دولتی</t>
  </si>
  <si>
    <t>خودیاری شهروندان و هدایای دریافتی</t>
  </si>
  <si>
    <t>كمك هاي اعطائي دولت و سازمانهاي دولتي</t>
  </si>
  <si>
    <t>درآمد حاصل از وجوه سپرده های شهرداری</t>
  </si>
  <si>
    <t>درآمدهاي حاصل از وجوه و اموال شهرداري</t>
  </si>
  <si>
    <t>درآمد غسالخانه و گورستان</t>
  </si>
  <si>
    <t>درآمد اتوبوسرانی و مینی بوسرانی</t>
  </si>
  <si>
    <t>بها خدمات و درآمدهاي موسسات انتفاعي شهرداري</t>
  </si>
  <si>
    <t>عوارض بر بالکن و پیش آمدگی</t>
  </si>
  <si>
    <t>عوارض ناشي از اجراي ماده 23 رسيدگي به تخلفات رانندگي</t>
  </si>
  <si>
    <t>عوارض ناشي از اجراي ماده 15 رسيدگي به تخلفات رانندگي</t>
  </si>
  <si>
    <t>درآمدهاي ناشي از عوارض عمومي</t>
  </si>
  <si>
    <t>درآمد حاصل از آگهی های تجاری و تبليغات محيطي</t>
  </si>
  <si>
    <t>درآمد حاصل از اموال شهرداري</t>
  </si>
  <si>
    <t>كمك بلاعوض دولت و يا ساير سازمانها و موسسات دولتي</t>
  </si>
  <si>
    <t>كمك هاي دولت براي پروژه مشخص</t>
  </si>
  <si>
    <t>سایر اعانات و کمک از اشخاص حقوقي</t>
  </si>
  <si>
    <t xml:space="preserve">اعانات و كمك هاي اهدائي </t>
  </si>
  <si>
    <t>وام هاي دريافتي</t>
  </si>
  <si>
    <t>عوارض موتورسيكلت ها</t>
  </si>
  <si>
    <t>ساير</t>
  </si>
  <si>
    <t>عوارض موضوع قانون ماليات برارزش افزوده</t>
  </si>
  <si>
    <t>عوارض بر تابلوهاي تبليغات محيطي به غيراز تابلوهاي معرفي</t>
  </si>
  <si>
    <t>بها خدمات جمع آوري نخاله هاي ساختماني</t>
  </si>
  <si>
    <t>درآمد حاصل از تاسيسات شهرداري</t>
  </si>
  <si>
    <t>درآمد ناشي از فروش اسناد مناقصه</t>
  </si>
  <si>
    <t>عوارض بليط (حمل ونقل هوايي، زميني،دريايي)</t>
  </si>
  <si>
    <t>درآمد حاصل از اجراي ماده 110 قانون شهرداريها</t>
  </si>
  <si>
    <t>درآمد ناشي از خسارت وارده به اموال عمومي شهر</t>
  </si>
  <si>
    <t>اوراق مشاركت</t>
  </si>
  <si>
    <t>انواع اوراق و اسناد</t>
  </si>
  <si>
    <t>درآمد ناشي از خسارات وارده به اموال اختصاصي شهرداري</t>
  </si>
  <si>
    <t xml:space="preserve">تسهيلات خارجي </t>
  </si>
  <si>
    <t>درآمد ساير سازمانهاي وابسته به شهرداري</t>
  </si>
  <si>
    <t>يارانه ها و كمك هاي اعطائي دولت و سازمانهاي دولتي</t>
  </si>
  <si>
    <t>درآمد حاصل از بازيافت زباله</t>
  </si>
  <si>
    <t>درآمد حاصل از سود سهام سازمان ها و شرکت ها</t>
  </si>
  <si>
    <t xml:space="preserve">هزینه تاخیر و خسارت تادیه چک </t>
  </si>
  <si>
    <t>انواع صكوك</t>
  </si>
  <si>
    <t>عوارض صدور مجوز حصاركشي و ديوار كشي براي املاك فاقد مستحدثات</t>
  </si>
  <si>
    <t>عوارض اسناد رسمی (حق الثبت)</t>
  </si>
  <si>
    <t>بهاي خدمت اتباع بيگانه</t>
  </si>
  <si>
    <t>بهاي خدمات آماده سازی</t>
  </si>
  <si>
    <t>بهاي خدمات پیمانکاری</t>
  </si>
  <si>
    <t>بهاي خدمات بازرگانی</t>
  </si>
  <si>
    <t>عوارض صدور، تمديد و تعويض گذرنامه</t>
  </si>
  <si>
    <t>عوارض ثبت نام و تجديد آزمایش رانندگی ( گواهینامه رانندگی، معاينه چشم و ساير)</t>
  </si>
  <si>
    <t>عوارض صدور، تمديد و تعويض گواهينامه</t>
  </si>
  <si>
    <t xml:space="preserve">درآمد پارك ها </t>
  </si>
  <si>
    <t>بهاي خدمات مديريت پسماند</t>
  </si>
  <si>
    <t xml:space="preserve">درآمد حاصل از بازارهای روز و هفتگی </t>
  </si>
  <si>
    <t>بهاي خدمات کارشناسی نقشه ها</t>
  </si>
  <si>
    <t>بهاي خدمات آسفالت و لکه گیری و ترمیم حفاری</t>
  </si>
  <si>
    <t>عوارض صدور مجوز احداث دکل، آنتن، تاسیسات مخابراتی و شهري</t>
  </si>
  <si>
    <t>عوارض متمركز(دوازده در هزار گمركي)</t>
  </si>
  <si>
    <t>عوارض بر كالا و خدمات</t>
  </si>
  <si>
    <t>درآمدهاي ناشي از  توسعه شهر</t>
  </si>
  <si>
    <t>درآمدهاي ناشي از حمل و نقل</t>
  </si>
  <si>
    <t>درآمدهاي ناشي از بهره برداري از فضاي شهر</t>
  </si>
  <si>
    <t>درآمدهاي ناشي از عوارض اختصاصي شهرداري</t>
  </si>
  <si>
    <t>درآمدهاي اختصاصي</t>
  </si>
  <si>
    <t>بهاي خدمات و درآمدهاي موسسات انتفاعي شهرداري</t>
  </si>
  <si>
    <t>درآمد حاصل از وجوه شهرداري</t>
  </si>
  <si>
    <t>منابع حاصل از واگذاري دارايي مالي</t>
  </si>
  <si>
    <t>منابع حاصل از واگذاري دارايي سرمايه اي</t>
  </si>
  <si>
    <t>جمع كل منابع حاصل از واگذاري دارايي مالي</t>
  </si>
  <si>
    <t>جمع كل منابع حاصل از واگذاري دارايي سرمايه اي</t>
  </si>
  <si>
    <t>حمل و نقل و ترافیک</t>
  </si>
  <si>
    <t>اجتماعي و فرهنگي</t>
  </si>
  <si>
    <t>هزينه‌اي</t>
  </si>
  <si>
    <t>عوارض حاصل از اجراي طرح هاي ترافيكي (LEZ)</t>
  </si>
  <si>
    <t xml:space="preserve">عوارض و درآمدهاي وصولی در حریم شهرها </t>
  </si>
  <si>
    <t>عوارض نوسازي</t>
  </si>
  <si>
    <t xml:space="preserve">درآمد هتل، مهمانسرا، پلاژ و ساير مراكز رفاهي و تفريحي شهرداري </t>
  </si>
  <si>
    <t xml:space="preserve">بهاي خدمات صدور و تمديد پروانه تاکسیرانی </t>
  </si>
  <si>
    <t>بهاي خدمات ناشي از صدور پروانه شركت‌ها و ناوگان حمل و نقل بار</t>
  </si>
  <si>
    <t>بهاي خدمات ناشي از صدور پروانه شركت‌ها و ناوگان حمل و نقل مسافر</t>
  </si>
  <si>
    <t>بهاي خدمات فني</t>
  </si>
  <si>
    <t>عوارض ساليانه بانك‌ها و موسسات اعتباري</t>
  </si>
  <si>
    <t>درآمد حاصل از سرمایه گذاری</t>
  </si>
  <si>
    <t>اعانات ، كمك‌هاي اهدایي و دارائی ها</t>
  </si>
  <si>
    <t>فصل چهارم</t>
  </si>
  <si>
    <t>فصل سوم</t>
  </si>
  <si>
    <t>فصل دوم</t>
  </si>
  <si>
    <t>فصل اول</t>
  </si>
  <si>
    <t>تملك دارايي‌هاي مالي</t>
  </si>
  <si>
    <t>فصل هفتم</t>
  </si>
  <si>
    <t xml:space="preserve">زمین </t>
  </si>
  <si>
    <t>فصل ششم</t>
  </si>
  <si>
    <t>اقلام گران بهاء</t>
  </si>
  <si>
    <t>فصل پنجم</t>
  </si>
  <si>
    <t>موجودی انبار</t>
  </si>
  <si>
    <t>سایر دارائی های ثابت</t>
  </si>
  <si>
    <t>ماشین آلات و تجهیزات</t>
  </si>
  <si>
    <t>اعتبارات مورد نياز براي پروژه‌هاي مشاركتي و سرمايه گذاري</t>
  </si>
  <si>
    <t>ساختمان و سایر مستحدثات</t>
  </si>
  <si>
    <t>تملك دارايي‌هاي سرمايه‌اي</t>
  </si>
  <si>
    <t>سایر</t>
  </si>
  <si>
    <t>هزينه جبران خسارات</t>
  </si>
  <si>
    <t>پرداخت های جبرانی در خصوص صدمات شخصی یا ملکی وارد آمده واحدهای اجرايي شهرداري</t>
  </si>
  <si>
    <t>پرداخت به کارکنان غیر شاغل (حقوق آماده به خدمت ها، حقوق ایام تعلیق کارکنانی که به اتهام جرم از کار بر کنار شده و سپس از اتهام منتسبه برائت حاصل کرده اند )</t>
  </si>
  <si>
    <t>پرداختهای مر بوط به جبران صدمات یا لطمات ناشی از سوانح طبیعی</t>
  </si>
  <si>
    <t>آراء محكوميت‌هاي قضايي، جرایم و عوارض دادگاه ها</t>
  </si>
  <si>
    <t>جرائم دولتي</t>
  </si>
  <si>
    <t>عوارض اجباری (مانند عوارض شهرداری)</t>
  </si>
  <si>
    <t>دیون و تعهدات مربوط به بیمه و بازنشستگی</t>
  </si>
  <si>
    <t>هزينه مطالبات مشكوك الوصول</t>
  </si>
  <si>
    <t>ديون با محل - فوق العاده عمران شهردار</t>
  </si>
  <si>
    <t>ديون بلامحل</t>
  </si>
  <si>
    <t>ديون با محل</t>
  </si>
  <si>
    <t>حق سنوات كاركنان</t>
  </si>
  <si>
    <t>کرایه لوازم و ابزار مختلف</t>
  </si>
  <si>
    <t>اجاره ماشین آلات و تجهیزات</t>
  </si>
  <si>
    <t>اجاره ساختمان وسایر مستحدثات</t>
  </si>
  <si>
    <t>اجاره زمین و اراضی</t>
  </si>
  <si>
    <t>اجاره و کرایه</t>
  </si>
  <si>
    <t>ساير هزينه‌ها</t>
  </si>
  <si>
    <t>کمک هزینه ازدواج فرزندان بازنشستگان</t>
  </si>
  <si>
    <t>پرداخت بیمه عمر و حوادث بازنشستگان</t>
  </si>
  <si>
    <t>پرداخت بیمه درمان و مکمل بازنشستگان</t>
  </si>
  <si>
    <t>کمک های رفاهی  بازنشستگان</t>
  </si>
  <si>
    <t>کمک هزینه ازدواج</t>
  </si>
  <si>
    <t>هزینه کارکنان فوت شده شامل حمل جنازه،کفن و دفن و مراسم ترحیم</t>
  </si>
  <si>
    <t>کمک هزینه تحصيلي</t>
  </si>
  <si>
    <t>کمک هزینه درمان ( دارو، پزشکی ، دندانپزشکی، صورتحساب بیمارستان و ...)</t>
  </si>
  <si>
    <t>بيمه تكميلي كارمندان و كارگران</t>
  </si>
  <si>
    <t>بيمه جامع مسئوليت مدني</t>
  </si>
  <si>
    <t>کمک هزینه مهد کودک</t>
  </si>
  <si>
    <t>کمک هزینه ایاب و ذهاب</t>
  </si>
  <si>
    <t>کمک های رفاهی کارمندان</t>
  </si>
  <si>
    <t>بیمه خدمات درمانی شاغلان (سهم شهرداري)</t>
  </si>
  <si>
    <t>بیمه و بازنشستگی</t>
  </si>
  <si>
    <t>رفاه اجتماعي</t>
  </si>
  <si>
    <t>كفن و دفن اموات بلاصاحب</t>
  </si>
  <si>
    <t>هدايا و پرداخت‌هاي تشويقي</t>
  </si>
  <si>
    <t>حقوق روحانیون مبلغ</t>
  </si>
  <si>
    <t>ساماندهي و كمك به اقشار آسيب پذير</t>
  </si>
  <si>
    <t>كمك به خسارت ديدگان حوادث غير مترغبه</t>
  </si>
  <si>
    <t>کمک مالي به اشخاص حقيقي</t>
  </si>
  <si>
    <t xml:space="preserve">کمک به موسسات خصوصي </t>
  </si>
  <si>
    <t>حمايت از برنامه هاي مديريت محله</t>
  </si>
  <si>
    <t>کمک به مراکز غیر دولتی و خانواده ها برای نگهداری و توانبخشی معلولین و سالمندان و بیماران روانی مزمن</t>
  </si>
  <si>
    <t>كمك به سازمان هاي مردم نهاد (NGO)</t>
  </si>
  <si>
    <t>كمك به كتابخانه‌ها</t>
  </si>
  <si>
    <t>تامين اعتبارات اجراي قانون نوسازي از محل درآمد 10% قانون</t>
  </si>
  <si>
    <t>کمک مالي به اشخاص حقوقي</t>
  </si>
  <si>
    <t>كمك به موسسات و شركت هاي تابعه</t>
  </si>
  <si>
    <t>کمک مالي به سازمان های وابسته، موسسات انتفاعي و شركت‌هاي تابعه</t>
  </si>
  <si>
    <t>کمک‌هاي بلاعوض</t>
  </si>
  <si>
    <t>پرداخت‌های انتقالی به موسسات انتفاعي و شرکتهای تابعه</t>
  </si>
  <si>
    <t>يارانه خريد اتوبوس و ميني بوس</t>
  </si>
  <si>
    <t>يارانه بليط</t>
  </si>
  <si>
    <t>پرداخت مابه التفاوت قیمت کالا ها و خدمات</t>
  </si>
  <si>
    <t xml:space="preserve">کمک زیان شركت‌هاي تابعه و موسسات انتفاعي </t>
  </si>
  <si>
    <t>کمک زیان سازمان هاي وابسته، شرکتهای تابعه و مؤسسات انتفاعی وابسته به شهرداري</t>
  </si>
  <si>
    <t>يارانه</t>
  </si>
  <si>
    <t>جرائم و هزينه هاي ديركرد</t>
  </si>
  <si>
    <t>هزينه‌هاي تامين مالي و دارايي</t>
  </si>
  <si>
    <t>حق عضویت سازمانها و مؤسسات بین المللی</t>
  </si>
  <si>
    <t>حق عضویت</t>
  </si>
  <si>
    <t>هزینه برگزاری سمینارها و جلسات سخنرانی و کارگاههای آموزشی</t>
  </si>
  <si>
    <t>خرید کتاب، نشریات، نرم افزارهای رایانه ای، فیلم های ویدیوئی، وسایر لوازم و ابزار مشابه</t>
  </si>
  <si>
    <t>هزينه‌هاي آموزشي كاركنان</t>
  </si>
  <si>
    <t>هزينه‌هاي آموزشي شهروندان</t>
  </si>
  <si>
    <t>مطالعه و پژوهش ‌هاي اجتماعي و فرهنگي</t>
  </si>
  <si>
    <t>بررسي و مطالعه نيازها و امكانات شهري</t>
  </si>
  <si>
    <t>تهيه برنامه هاي راهبردي و ميان مدت</t>
  </si>
  <si>
    <t>مطالعه و پژوهش ‌هاي ماموريت هاي شهرداري</t>
  </si>
  <si>
    <t>هزینه های مطالعاتی و تحقیقاتی</t>
  </si>
  <si>
    <t>لوازم خواب و پوشاک</t>
  </si>
  <si>
    <t>بذر، نهال، سم و لوازم باغباني</t>
  </si>
  <si>
    <t>لوازم آتش نشاني</t>
  </si>
  <si>
    <t>موادغذائی</t>
  </si>
  <si>
    <t>لوازم مصرفي اداري (کاغذ ، مقواو لوازم التحریر ...)</t>
  </si>
  <si>
    <t>لوازم یدکی ( مربوط به وسائط نقلیه و ماشین آلات و تجهیزات)</t>
  </si>
  <si>
    <t>لوازم تنظيف و مواد شوینده(صابون،مایع دستشویی، مایع ظرف شویی، پودرهای شوینده،........)</t>
  </si>
  <si>
    <t>لوازم سرویسهای بهداشتی(شیرآب،سیفون،.....)</t>
  </si>
  <si>
    <t>ابزار و یراق( کلید،قفل،دستگیره،.........)</t>
  </si>
  <si>
    <t>مصالح ساختمانی ( گچ، آجر، سیمان،آهک،......)</t>
  </si>
  <si>
    <t>مواد و لوازم مصرف شدنی</t>
  </si>
  <si>
    <t>بهاي برق پارك‌ها و ميادين</t>
  </si>
  <si>
    <t>بهاي آب پارك‌ها و ميادين</t>
  </si>
  <si>
    <t>آب و برق و سوخت</t>
  </si>
  <si>
    <t>نگهداری اسناد واشیاء قیمتی در بانکها</t>
  </si>
  <si>
    <t>هزینه انتقال وجوه</t>
  </si>
  <si>
    <t>خرید دسته چک و سفته</t>
  </si>
  <si>
    <t>هزینه های بانکی</t>
  </si>
  <si>
    <t>هزینه های ثبتی</t>
  </si>
  <si>
    <t>هزینه های قضائی، ثبتی، و حقوقی</t>
  </si>
  <si>
    <t>جشن و چراغانی</t>
  </si>
  <si>
    <t>تشریفات</t>
  </si>
  <si>
    <t>آگهی های تبلیغاتی</t>
  </si>
  <si>
    <t>هزینه خدمات تبلیغاتی(خطاطی، نقاشی و ...)</t>
  </si>
  <si>
    <t>تصویر برداری و تبلیغات</t>
  </si>
  <si>
    <t>چاپ و خرید نشریات و مطبوعات</t>
  </si>
  <si>
    <t>رایانه</t>
  </si>
  <si>
    <t>لوازم سرمایش و گرمایش</t>
  </si>
  <si>
    <t>لوازم صوتی و تصویری</t>
  </si>
  <si>
    <t>نگهداری و تعمیر وسائل اداری</t>
  </si>
  <si>
    <t>وسائط نقلیه</t>
  </si>
  <si>
    <t>بيمه دارايي‌هاي ثابت</t>
  </si>
  <si>
    <t>ساختمان و مستحدثات</t>
  </si>
  <si>
    <t>نگهداری وتعمیر دارائی های ثابت</t>
  </si>
  <si>
    <t>ارتباطات ماهواره ای و اینترنت</t>
  </si>
  <si>
    <t>اجاره خطوط مخابراتی</t>
  </si>
  <si>
    <t>تلفن و فاکس</t>
  </si>
  <si>
    <t>حق اشتراک صندوق های پستی در داخل و خارج از کشور</t>
  </si>
  <si>
    <t>حمل ونقل نامه ها و امانات پستی</t>
  </si>
  <si>
    <t>حقوق و عوارض گمرکی و سود بازرگانی</t>
  </si>
  <si>
    <t>بیمه کالا</t>
  </si>
  <si>
    <t>حمل کالا و اثاثه دولتی</t>
  </si>
  <si>
    <t>حمل ونقل وارتباطات</t>
  </si>
  <si>
    <t>اطلاع رساني</t>
  </si>
  <si>
    <t>تدوين مقررات و خدمات حقوقي</t>
  </si>
  <si>
    <t>نگهداري و حفاظت از تجهيزات و تاسيسات اختصاصي شهري</t>
  </si>
  <si>
    <t>نگهداري و حفاظت از تجهيزات و تاسيسات عمومي شهري</t>
  </si>
  <si>
    <t>حق الجلسه</t>
  </si>
  <si>
    <t>اجرای برنامه های آموزشی، مذهبی، فرهنگی و هنری</t>
  </si>
  <si>
    <t>خدمات قراردادی اشخاص</t>
  </si>
  <si>
    <t>حق الزحمه انجام خدمات قراردادی</t>
  </si>
  <si>
    <t>ماموریت داخلی و خارجی</t>
  </si>
  <si>
    <t>استفاده از کالاها و خدمات</t>
  </si>
  <si>
    <t>مزاياي كارگران قراردادي</t>
  </si>
  <si>
    <t>مزاياي كارمندان قراردادي</t>
  </si>
  <si>
    <t>مزاياي كارمندان رسمي اعم از ثابت و پيماني</t>
  </si>
  <si>
    <t>مزاياي شهردار</t>
  </si>
  <si>
    <t>فوق العاده ها و مزایای شغل</t>
  </si>
  <si>
    <t>حقوق كارگران قراردادي</t>
  </si>
  <si>
    <t>حقوق كارمندان قراردادي</t>
  </si>
  <si>
    <t>حقوق ثابت/ مبنا کارکنان رسمی و پیمانی</t>
  </si>
  <si>
    <t>حقوق شهردار</t>
  </si>
  <si>
    <t>حقوق و دستمزد</t>
  </si>
  <si>
    <t xml:space="preserve"> جبران خدمات کارکنان</t>
  </si>
  <si>
    <t>هزينه</t>
  </si>
  <si>
    <t>ردیف</t>
  </si>
  <si>
    <t>شرح</t>
  </si>
  <si>
    <t>جمع کل درآمدها</t>
  </si>
  <si>
    <t>منابع</t>
  </si>
  <si>
    <t>مصارف</t>
  </si>
  <si>
    <t>شرح عنوان</t>
  </si>
  <si>
    <t>عوارض بر تمديد پروانه ساختماني</t>
  </si>
  <si>
    <t>بهاء خدمات صدور معاینه فني خودرو</t>
  </si>
  <si>
    <t>توسعه زيرساخت ها، ظرفيت ها و فعاليتها و طرحهاي فرهنگي</t>
  </si>
  <si>
    <t>ساماندهي آسيب ديدگان اجتماعي و متكديان</t>
  </si>
  <si>
    <t>حمايت از طرحهاي حوزه سلامت اجتماعي</t>
  </si>
  <si>
    <t>برگزاري همايش‌ها، نمايشگاهها و نشست‌ها</t>
  </si>
  <si>
    <t>حمايت، توانمندسازي و توسعه نهادها ، تشكل‌ها، مشاركتهاي مردمي و سازمانهاي مردم نهاد</t>
  </si>
  <si>
    <t>توسعه درآمدهاي پايدار</t>
  </si>
  <si>
    <t xml:space="preserve">آموزش و پژوهش هاي كاربردي </t>
  </si>
  <si>
    <t>سامانه های هوشمند حمل ونقل و ترافیک شهر</t>
  </si>
  <si>
    <t>توسعه ، تجهيز و نگهداري پايانه هاي مسافري شهري</t>
  </si>
  <si>
    <t>توسعه ، تجهيز و نگهداري ناوگان حمل و نقل ريلي</t>
  </si>
  <si>
    <t>توسعه و ساماندهي پاركينگ‌ها</t>
  </si>
  <si>
    <t>ساماندهي بار و مسافر</t>
  </si>
  <si>
    <t>توسعه ، تجهيز و نگهداري ناوگان حمل و نقل عمومي</t>
  </si>
  <si>
    <t>حمل و نقل و ترافيك</t>
  </si>
  <si>
    <t>ايمني و مديريت بحران</t>
  </si>
  <si>
    <t>ساماندهی صنوف و مشاغل مزاحم شهری</t>
  </si>
  <si>
    <t>توسعه و نگهداري تاسيسات شهري</t>
  </si>
  <si>
    <t>توسعه و نگهداري آرامستانها</t>
  </si>
  <si>
    <t>توسعه و نگهداري فضاي سبز شهري</t>
  </si>
  <si>
    <t xml:space="preserve"> درآمدها</t>
  </si>
  <si>
    <t>عوارض سطح شهر</t>
  </si>
  <si>
    <t>حقوق و دستمزد کارگران رسمي مشمول قانون کار</t>
  </si>
  <si>
    <t>مزاياي کارگران رسمي مشمول قانون کار</t>
  </si>
  <si>
    <t>عنوان</t>
  </si>
  <si>
    <t>دوره هاي  قبل</t>
  </si>
  <si>
    <t>مبناي برآورد</t>
  </si>
  <si>
    <t>سرجمع</t>
  </si>
  <si>
    <t>ماموريت ها</t>
  </si>
  <si>
    <t>نوع</t>
  </si>
  <si>
    <t>درآمدها</t>
  </si>
  <si>
    <t>هزينه عمومي</t>
  </si>
  <si>
    <t>هزينه اختصاصي</t>
  </si>
  <si>
    <t>واگذاری دارایی های سرمایه ای</t>
  </si>
  <si>
    <t>کسر می شود ارقامی که دوبار منظور شده است</t>
  </si>
  <si>
    <t>نوع اعتبار</t>
  </si>
  <si>
    <t>جمع</t>
  </si>
  <si>
    <t>درآمدهاي عمومي</t>
  </si>
  <si>
    <t>تملك دارايي
 سرمايه‌اي</t>
  </si>
  <si>
    <t>جبران خدمات كاركنان</t>
  </si>
  <si>
    <t>ساير فصول</t>
  </si>
  <si>
    <t>اعتبار مورد نياز سال‌هاي بعد</t>
  </si>
  <si>
    <t>عملكرد
 سال قبل</t>
  </si>
  <si>
    <t>هزينه
 سال‌هاي قبل</t>
  </si>
  <si>
    <t>واگذاری دارائی‌های مالی</t>
  </si>
  <si>
    <t>مجموع</t>
  </si>
  <si>
    <t>مبلغ 
پيشنهادي</t>
  </si>
  <si>
    <t>مبلغ 
مصوب</t>
  </si>
  <si>
    <t>ساختمان و ساير مستحدثات</t>
  </si>
  <si>
    <t>ماشين‌ آلات و تجهيزات</t>
  </si>
  <si>
    <t xml:space="preserve">ساير دارايي‌هاي ثابت </t>
  </si>
  <si>
    <t>موجودي انبار</t>
  </si>
  <si>
    <t>اقلام گرانبها</t>
  </si>
  <si>
    <t>زمين</t>
  </si>
  <si>
    <t>مجموع اعتبارات تملك دارايي‌هاي مالي</t>
  </si>
  <si>
    <t>مبلغ اعتبار</t>
  </si>
  <si>
    <t>فصل</t>
  </si>
  <si>
    <t>عنوان مجري :</t>
  </si>
  <si>
    <t>سال شروع :</t>
  </si>
  <si>
    <t>سال پايان :</t>
  </si>
  <si>
    <t>واحد كار :</t>
  </si>
  <si>
    <t>مقدار :</t>
  </si>
  <si>
    <t>قيمت واحد :</t>
  </si>
  <si>
    <t>عنوان پروژه :</t>
  </si>
  <si>
    <t>آدرس پروژه :</t>
  </si>
  <si>
    <t>مشخصات پروژه</t>
  </si>
  <si>
    <t>جمع كل مصارف شهرداري</t>
  </si>
  <si>
    <t>مبلغ پيشنهادي</t>
  </si>
  <si>
    <t>مبلغ مصوب</t>
  </si>
  <si>
    <t>تملک دارایی هاي سرمایه ای</t>
  </si>
  <si>
    <t>مصارف پروژه</t>
  </si>
  <si>
    <t>مبلغ كل</t>
  </si>
  <si>
    <t>پروژه ............</t>
  </si>
  <si>
    <t>استان :   .........................              شهرستان : ............................</t>
  </si>
  <si>
    <t>تاريخ تدوين و  پيشنهاد شهرداري :</t>
  </si>
  <si>
    <t>تاريخ تصويب شوراي اسلامي شهر :</t>
  </si>
  <si>
    <t>.........................</t>
  </si>
  <si>
    <t>عنوان ماموريت :</t>
  </si>
  <si>
    <t>عنوان برنامه :</t>
  </si>
  <si>
    <t>عنوان طرح :</t>
  </si>
  <si>
    <r>
      <t xml:space="preserve">نسخه شهرداري                   نسخه شواري اسلامي شهر                 نسخه ارسالي به فرمانداري               نسخه ارسالي به استانداري               </t>
    </r>
    <r>
      <rPr>
        <sz val="10"/>
        <color theme="1"/>
        <rFont val="B Yekan"/>
        <charset val="178"/>
      </rPr>
      <t>ثبت در سامانه بودجه شهرداريها و دهيارهياي كشور(budget.imo.org.ir)</t>
    </r>
  </si>
  <si>
    <t xml:space="preserve">جمع كل 
اعتبار پروژه </t>
  </si>
  <si>
    <t>نوع دارايي
(وام ، اوراق و ......)</t>
  </si>
  <si>
    <t xml:space="preserve">تعداد
 مراحل دريافت </t>
  </si>
  <si>
    <t>رديف</t>
  </si>
  <si>
    <t>سال
 پايان</t>
  </si>
  <si>
    <t>سال
 شروع</t>
  </si>
  <si>
    <t>مبلغ
 هر قسط</t>
  </si>
  <si>
    <t>تعداد
 اقساط</t>
  </si>
  <si>
    <t>نرخ سود
(%)</t>
  </si>
  <si>
    <t>مصارف بمنظور تسويه بدهي</t>
  </si>
  <si>
    <t>منابع بمنظور تسويه بدهي</t>
  </si>
  <si>
    <t>جمع منابع
(مبلغ پيش بيني‌ جهت پرداخت بدهي در سال جاري)</t>
  </si>
  <si>
    <t>جمع کل ماموريت ها</t>
  </si>
  <si>
    <t>بانك عامل</t>
  </si>
  <si>
    <t>واگذاري دارايي‌هاي سرمايه‌اي</t>
  </si>
  <si>
    <t>منابع تامين پروژه</t>
  </si>
  <si>
    <t>واگذاري دارايي‌هاي مالي</t>
  </si>
  <si>
    <t>مجموع اعتبارات واگذاري دارايي‌هاي مالي</t>
  </si>
  <si>
    <t>تملك دارايي‌هاي سرمايه‌اي اختصاصي</t>
  </si>
  <si>
    <t>تملک دارایی هاي مالي</t>
  </si>
  <si>
    <t>واگذاری دارايی‌های مالی</t>
  </si>
  <si>
    <t>جمع منابع بودجه عمومي
(شهرداري و سازمانهاي وابسته*)</t>
  </si>
  <si>
    <t>جمع منابع شرکتها و سازمانها**</t>
  </si>
  <si>
    <t>جمع مصارف شرکتها و سازمانها**</t>
  </si>
  <si>
    <t>منابع بودجه كل تلفيقي شهرداری</t>
  </si>
  <si>
    <t>مصارف بودجه كل تلفيقي شهرداری</t>
  </si>
  <si>
    <t>منابع سازمانها**، شرکتها و موسسات- عمومي</t>
  </si>
  <si>
    <t>منابع سازمانها**، شرکتها و موسسات- اختصاصي</t>
  </si>
  <si>
    <t>مصارف سازمانها** شرکتها و موسسات - اختصاصي</t>
  </si>
  <si>
    <t>مصارف سازمانها** شرکتها و موسسات - عمومي</t>
  </si>
  <si>
    <t xml:space="preserve"> ** : منظور از اينگونه سازمانهاي وابسته ، سازمان هايي هستند كه به استناد ماده 84 قانون شهرداري تاسيس شده اند.</t>
  </si>
  <si>
    <t xml:space="preserve"> * : منظور از اينگونه سازمانهاي وابسته ، سازمان هايي هستند كه به استناد ماده 54 قانون شهرداري تاسيس شده اند.</t>
  </si>
  <si>
    <t>عملكرد
 سال‌هاي قبل</t>
  </si>
  <si>
    <t xml:space="preserve">جمع كل منابع شهرداري </t>
  </si>
  <si>
    <t>جمع مصارف بودجه عمومی
(شهرداري و سازمانهاي وابسته*)</t>
  </si>
  <si>
    <t>تملك دارايي
مالي</t>
  </si>
  <si>
    <t>جمع فصول تملك دارايي مالي</t>
  </si>
  <si>
    <t>منابع تامين تملك دارايي مالي</t>
  </si>
  <si>
    <t>بازپرداخت (تملك) دارايي مالي</t>
  </si>
  <si>
    <t>عوارض متمركز(فرآوردهاي نفتي، سيگار و شماره گذاري)</t>
  </si>
  <si>
    <t>درآمدهاي اتفاقي كه به موجب قانون وصول مي شود</t>
  </si>
  <si>
    <t>پرداختهايی که به موجب قراردادها و یا تعهدات شهرداري یا سازمان‌ها و شركت‌هاي تابعه به مؤسسات خارجی انجام می گیرد</t>
  </si>
  <si>
    <t>پرداخت های انتقالی غیر سرمایه ای (هزينه‌اي)</t>
  </si>
  <si>
    <t>کمک زیان سازمان هاي وابسته (مطابق با ماده 84 قانون شهرداري)</t>
  </si>
  <si>
    <t>پرداخت‌های انتقالی به سازمان‌هاي وابسته (مطابق با ماده 84 قانون شهرداري)</t>
  </si>
  <si>
    <t>كمك به سازمان‌هاي وابسته (مطابق با ماده 84 قانون شهرداري)</t>
  </si>
  <si>
    <t>عوارض بر پروانه ساختماني مازاد بر تراكم (مسكوني)</t>
  </si>
  <si>
    <t>عوارض بر پروانه ساختماني مازاد بر تراكم (غيرمسكوني)</t>
  </si>
  <si>
    <t>عوارض بر پروانه های ساختمانی در حد تراكم ( غير مسكوني)</t>
  </si>
  <si>
    <t>عوارض بر پروانه های ساختمانی در حد تراكم (مسكوني)</t>
  </si>
  <si>
    <r>
      <t xml:space="preserve">منابع عمومي سازمان ها </t>
    </r>
    <r>
      <rPr>
        <b/>
        <vertAlign val="superscript"/>
        <sz val="9"/>
        <color rgb="FF000000"/>
        <rFont val="B Mitra"/>
        <charset val="178"/>
      </rPr>
      <t>**</t>
    </r>
    <r>
      <rPr>
        <b/>
        <sz val="9"/>
        <color rgb="FF000000"/>
        <rFont val="B Mitra"/>
        <charset val="178"/>
      </rPr>
      <t xml:space="preserve">، موسسات و شركت‌هاي تابعه </t>
    </r>
  </si>
  <si>
    <t>واگذاري خدمات شهري</t>
  </si>
  <si>
    <t>توسعه شهرداري الكترونيك و ارتقاء زيرساختها و فنآوريهاي نوين</t>
  </si>
  <si>
    <t xml:space="preserve">تحول اداري و مديريت عملكرد </t>
  </si>
  <si>
    <t>خدمات مديريت</t>
  </si>
  <si>
    <t>زيباسازي شهري (ارتقاي كيفيت معماري و سيما و منظر شهري)</t>
  </si>
  <si>
    <t>تهيه و اجراي طرح‌هاي موضعي و موضوعي شهري</t>
  </si>
  <si>
    <t>بهبود محيط زيست شهري و بهداشت عمومي</t>
  </si>
  <si>
    <t>تهيه و اجراي طرح‌هاي ايمني و كاهش خطرپذيري شهر</t>
  </si>
  <si>
    <t>توسعه و تقويت سيستم ايمني و آتش نشاني</t>
  </si>
  <si>
    <t xml:space="preserve">ارتقاء تاب آوري شهري، مديريت بحران و پدافند غير عامل </t>
  </si>
  <si>
    <t>ماده 101 قانون شهرداري</t>
  </si>
  <si>
    <t xml:space="preserve">             *  اينگونه سازمانهاي وابسته ، به استناد ماده 54 قانون شهرداري تاسيس شده اند و بودجه آنها مي بايست در بودجه عمومي شهرداري لحاظ شده باشد.</t>
  </si>
  <si>
    <t xml:space="preserve">             **  اينگونه سازمانهاي وابسته ، به استناد ماده 84 قانون شهرداري تاسيس شده اند و بودجه آنها مي بايست بصورت تلفيق با بودجه عمومي شهرداري پيش بيني شده باشد.</t>
  </si>
  <si>
    <t>محیط زیست و خدمات شهري</t>
  </si>
  <si>
    <t>محيط زيست و خدمات شهري</t>
  </si>
  <si>
    <t>رفت و روب شهري</t>
  </si>
  <si>
    <t>جمع آوري و حمل زباله و نخاله</t>
  </si>
  <si>
    <t>بازیافت پسماندهای شهری</t>
  </si>
  <si>
    <t>دفع پسماندهای شهری</t>
  </si>
  <si>
    <t>آموزش شهروندان در حوزه امور پسماند</t>
  </si>
  <si>
    <t>نگهداری فضای سبز</t>
  </si>
  <si>
    <t>نگهداري مبلمان شهري</t>
  </si>
  <si>
    <t>مبارزه با جانوران مضر شهري</t>
  </si>
  <si>
    <t>نگهداري و امور آرامستان‌ها</t>
  </si>
  <si>
    <t>امور بهسازی و نوسازي بافتهاي فرسوده و سکونتگاه های غیر رسمی</t>
  </si>
  <si>
    <t>آموزش شهروندان در حوزه امور ایمنی و آتش نشانی</t>
  </si>
  <si>
    <t>عمليات امداد، نجات و اطفاء حریق و امور آتش نشانی و خدمات ایمنی</t>
  </si>
  <si>
    <t>مديريت بحران</t>
  </si>
  <si>
    <t>برف روبي و شن‌ريزي معابر</t>
  </si>
  <si>
    <t>نگهداری پارکینگ ها</t>
  </si>
  <si>
    <t>نگهداري مراكز كنترل ترافيك و مديريت امور ترافيكي</t>
  </si>
  <si>
    <t>نگهداري تابلوهاي راهنمايي و رانندگی، شناسايي و تعيين مسير</t>
  </si>
  <si>
    <t>آموزش شهروندان در حوزه حمل و نقل عمومی</t>
  </si>
  <si>
    <t>تعميرات و نگهداري ايستگاهها و اتوبوس ها</t>
  </si>
  <si>
    <t>مديريت امور اتوبوسراني</t>
  </si>
  <si>
    <t>نگهداری و امور حمل و نقل ريلی</t>
  </si>
  <si>
    <t>ساماندهی و کمک به اقشار آسيب پذير</t>
  </si>
  <si>
    <t>کمک به توسعه و تجهيزات ورزش های همگانی</t>
  </si>
  <si>
    <t xml:space="preserve"> کمک به فعاليتهاي فرهنگي و هنري</t>
  </si>
  <si>
    <t>كمك به سازمانهاي مردم نهاد (NGO)</t>
  </si>
  <si>
    <t>آموزش شهروندان در حوزه امور فرهنگی، اجتماعی و ورزشی</t>
  </si>
  <si>
    <t>نگهداری مجتمع‌هاي فرهنگي و هنری و مراکز حمایتی</t>
  </si>
  <si>
    <t>صدور پروانه ساختماني</t>
  </si>
  <si>
    <t>نظارت بر امور شهرسازی و معماری</t>
  </si>
  <si>
    <t>مميزي املاك</t>
  </si>
  <si>
    <t>تهيه طرح هاي هادي/جامع/تفصيلي</t>
  </si>
  <si>
    <t>تهيه نقشه بهنگام شهري</t>
  </si>
  <si>
    <t>آموزش شهروندی</t>
  </si>
  <si>
    <t>آموزش کارکنان</t>
  </si>
  <si>
    <t>پژوهش در حوزه حمل و نقل و ترافيك</t>
  </si>
  <si>
    <t>پژوهش در حوزه خدمات شهري</t>
  </si>
  <si>
    <t>پژوهش در حوزه ايمني و مديريت بحران</t>
  </si>
  <si>
    <t>پژوهش در سایر حوزه ها</t>
  </si>
  <si>
    <t>امور سرمايه گذاري و مشاركت هاي مردمي</t>
  </si>
  <si>
    <t xml:space="preserve"> کمک به شوراي اسلامي شهر</t>
  </si>
  <si>
    <t>تنظيم لوايح پيشنهادي براي شوراي شهر و ساير مراجع قانونگذاري</t>
  </si>
  <si>
    <t>تهيه برنامه (استراتژيك، ميان مدت، عملياتي)</t>
  </si>
  <si>
    <t>ارزيابي عملكرد و پاسخگويي به شكايات</t>
  </si>
  <si>
    <t>طراحي و احداث مراكز انباشت و بازيافت زباله</t>
  </si>
  <si>
    <t>خريد ماشن آلات جمع آوري زباله و سطل هاي مخصوص زباله</t>
  </si>
  <si>
    <t>طراحي و احداث فضای سبز محلی</t>
  </si>
  <si>
    <t>طراحي و احداث فضای سبز منطقه ای</t>
  </si>
  <si>
    <t>طراحي و اجراي شبكه‌هاي آبرساني فضاي سبز</t>
  </si>
  <si>
    <t>ايجاد و توسعه شبكه روشنائي</t>
  </si>
  <si>
    <t>تهيه و نصب تابلوهاي تبليغاتي، تزئيني و اطلاع رسانی</t>
  </si>
  <si>
    <t>ساماندهي ميادين و معابر شهر</t>
  </si>
  <si>
    <t>طرح اجرا و نصب مبلمان شهري</t>
  </si>
  <si>
    <t>كمك به توسعه امور کشتارگاه ها</t>
  </si>
  <si>
    <t>احداث، توسعه و نگهداری سريس های بهداشتی عمومی</t>
  </si>
  <si>
    <t>احداث و توسعه آرامستان‌ها</t>
  </si>
  <si>
    <t>احداث و آماده سازی مراکز استقرار صنايع مزاحم</t>
  </si>
  <si>
    <t>احداث و راه‌اندازي مراكز خريد و فروش خودرو</t>
  </si>
  <si>
    <t>احداث و آماده سازی مراکز استقرار مشاغل شهري</t>
  </si>
  <si>
    <t>احداث و تكميل بازار روز</t>
  </si>
  <si>
    <t>احداث و تكميل ميادين ميوه و تره بار</t>
  </si>
  <si>
    <t>طراحي، احداث و تجهیز ايستگاه آتش‌نشاني</t>
  </si>
  <si>
    <t>احداث و ساخت و بازسازي كانالها و قنوات</t>
  </si>
  <si>
    <t>احداث و بهسازي مسيلهاي داخل شهري</t>
  </si>
  <si>
    <t>احداث ، بازسازي و پوشش انهار</t>
  </si>
  <si>
    <t>زهكشي و حفر چاههاي جذبي</t>
  </si>
  <si>
    <t>لکه گيری، ترميم و نگهداري آسفالت و ابنيه</t>
  </si>
  <si>
    <t>نصب و ترميم، سنگدال، جداول و رفوژها</t>
  </si>
  <si>
    <t>طراحی و اصلاح هندسي معابر و تقاطع‌هاي موجود</t>
  </si>
  <si>
    <t>زيرسازي و آسفالت معابر موجود</t>
  </si>
  <si>
    <t>احداث مسيرهاي ويژه دوچرخه</t>
  </si>
  <si>
    <t>طراحي و احداث پل عابر پياده</t>
  </si>
  <si>
    <t>احداث و بهسازي پياده‌روها</t>
  </si>
  <si>
    <t>نرده‌گذاري در اطراف ميادين و تقاطع‌ها و رفوژ معابر</t>
  </si>
  <si>
    <t>احداث زيرگذر عابر پياده</t>
  </si>
  <si>
    <t>طراحي و احداث پاركينگ طبقاتي</t>
  </si>
  <si>
    <t>تجهيز و ساماندهي پاركينگ‌هاي حاشيه‌اي خيابان</t>
  </si>
  <si>
    <t>احداث و توسعه پاركينگ روباز</t>
  </si>
  <si>
    <t>طراحی و احداث رمپ و لوپ و پلهاي سواره‌رو</t>
  </si>
  <si>
    <t>مقاوم‌سازي زيرساختها و شريانهاي حياتي شهر</t>
  </si>
  <si>
    <t>احداث و تكميل زيرگذر معابر شهري</t>
  </si>
  <si>
    <t>احداث مراکز معاينه فني خودروها و موتورسيكلت</t>
  </si>
  <si>
    <t>نصب تابلوهاي راهنمايي و رانندگی، شناسايي و تعيين مسير</t>
  </si>
  <si>
    <t>احداث خطوط ويژه ،ايستگاهها و خريد اتوبوس</t>
  </si>
  <si>
    <t>تعميرات و بازسازی توقفگاههاي اتوبوس</t>
  </si>
  <si>
    <t>کمک به احداث و توسعه ترمينال های برون شهری</t>
  </si>
  <si>
    <t>احداث و توسعه پايانه های شهری</t>
  </si>
  <si>
    <t>احداث ايستگاه های قطار شهری</t>
  </si>
  <si>
    <t xml:space="preserve">احداث خطوط قطار شهری </t>
  </si>
  <si>
    <t>خريد ناوگان قطار شهری</t>
  </si>
  <si>
    <t>احداث مراکز حمایتی (گرمخانه، اشتغال معلولین، ایتام و ...)</t>
  </si>
  <si>
    <t>احداث و تجهیز مجتمع‌هاي فرهنگي و هنری</t>
  </si>
  <si>
    <t>کمک به احداث اماکن ورزشی</t>
  </si>
  <si>
    <t>ايجاد مراكز و سيستمهاي اطلاع‌رساني</t>
  </si>
  <si>
    <t>تهيه  و توليد سخت افزارها،نرم‌افزارها و شبكه هاي كامپيوتري</t>
  </si>
  <si>
    <t>طرحهاي  سرمايه گذاري</t>
  </si>
  <si>
    <t>ایجاد واحد های درآمد زا</t>
  </si>
  <si>
    <t>طراحي، احداث، تكميل و تجهيز ساختمان اداري</t>
  </si>
  <si>
    <t>بازسازي و تعميرات اساسي ساختمان اداري</t>
  </si>
  <si>
    <t>2</t>
  </si>
  <si>
    <t>لايروبي و نگهداري كانالها، قنوات، مسيلها و انهار</t>
  </si>
  <si>
    <t>3</t>
  </si>
  <si>
    <t>4</t>
  </si>
  <si>
    <t xml:space="preserve">نگهداری پل های عابر پیاده و مسیر های ویژه دوچرخه سواری </t>
  </si>
  <si>
    <t>5</t>
  </si>
  <si>
    <t>6</t>
  </si>
  <si>
    <t>خدمات مدیریت</t>
  </si>
  <si>
    <t>اجتماعی و فرهنگی</t>
  </si>
  <si>
    <t>طرح ...................................</t>
  </si>
  <si>
    <t>طرح  ...................................</t>
  </si>
  <si>
    <r>
      <rPr>
        <b/>
        <sz val="10"/>
        <color theme="1"/>
        <rFont val="B Mitra"/>
        <charset val="178"/>
      </rPr>
      <t>مجموع</t>
    </r>
    <r>
      <rPr>
        <sz val="10"/>
        <color theme="1"/>
        <rFont val="B Mitra"/>
        <charset val="178"/>
      </rPr>
      <t xml:space="preserve"> </t>
    </r>
  </si>
  <si>
    <t>خدمت  ...................................</t>
  </si>
  <si>
    <t>خدمت ...................................</t>
  </si>
  <si>
    <t xml:space="preserve">درآمدهاي عمومي 
(شهرداري و سازمان‌هاي وابسته *) </t>
  </si>
  <si>
    <t xml:space="preserve">كد </t>
  </si>
  <si>
    <t>101</t>
  </si>
  <si>
    <t>102</t>
  </si>
  <si>
    <t>103</t>
  </si>
  <si>
    <t>104</t>
  </si>
  <si>
    <t>201</t>
  </si>
  <si>
    <t>202</t>
  </si>
  <si>
    <t>203</t>
  </si>
  <si>
    <t>204</t>
  </si>
  <si>
    <t>205</t>
  </si>
  <si>
    <t>206</t>
  </si>
  <si>
    <t>207</t>
  </si>
  <si>
    <t>301</t>
  </si>
  <si>
    <t>302</t>
  </si>
  <si>
    <t>303</t>
  </si>
  <si>
    <t>401</t>
  </si>
  <si>
    <t>402</t>
  </si>
  <si>
    <t>403</t>
  </si>
  <si>
    <t>404</t>
  </si>
  <si>
    <t>405</t>
  </si>
  <si>
    <t>406</t>
  </si>
  <si>
    <t>407</t>
  </si>
  <si>
    <t>408</t>
  </si>
  <si>
    <t>501</t>
  </si>
  <si>
    <t>502</t>
  </si>
  <si>
    <t>503</t>
  </si>
  <si>
    <t>504</t>
  </si>
  <si>
    <t>601</t>
  </si>
  <si>
    <t>602</t>
  </si>
  <si>
    <t>603</t>
  </si>
  <si>
    <t>604</t>
  </si>
  <si>
    <t>605</t>
  </si>
  <si>
    <t>606</t>
  </si>
  <si>
    <t>عنوان  ماموريت/ برنامه/ خدمت</t>
  </si>
  <si>
    <t>عنوان ماموريت / برنامه / طرح/ پروژه</t>
  </si>
  <si>
    <t>كد طبقه بندی</t>
  </si>
  <si>
    <t>عنوان ماموریت/ برنامه</t>
  </si>
  <si>
    <t>1</t>
  </si>
  <si>
    <t>کد</t>
  </si>
  <si>
    <t>جمع فصول تملك دارايي سرمايه اي پروژه</t>
  </si>
  <si>
    <t>جمع کل منابع</t>
  </si>
  <si>
    <t xml:space="preserve">         ** موضوع جدول شماره (1) فصل دوم دستورالعمل بودجه</t>
  </si>
  <si>
    <t xml:space="preserve">         *  اينگونه سازمانهاي وابسته ، به استناد ماده 84 قانون شهرداري تاسيس شده اند و بودجه آنها مي بايست بصورت تلفيق با بودجه عمومي شهرداري پيش بيني شده باشد.</t>
  </si>
  <si>
    <t>کد طبقه بندي</t>
  </si>
  <si>
    <r>
      <t xml:space="preserve">جمع کل مصارف </t>
    </r>
    <r>
      <rPr>
        <b/>
        <vertAlign val="superscript"/>
        <sz val="9"/>
        <color rgb="FF000000"/>
        <rFont val="B Mitra"/>
        <charset val="178"/>
      </rPr>
      <t xml:space="preserve">***
</t>
    </r>
    <r>
      <rPr>
        <b/>
        <sz val="9"/>
        <color rgb="FF000000"/>
        <rFont val="B Mitra"/>
        <charset val="178"/>
      </rPr>
      <t>(مبلغ پيش بيني‌ جهت پرداخت بدهي در سال جاري)</t>
    </r>
  </si>
  <si>
    <t xml:space="preserve">*** : موضوع تبصره 3 بخش واگذاري دارايي هاي مالي و تبصره 2 بخش تملك دارايي هاي مالي و جدول شماره 1 دستورالعمل بودجه </t>
  </si>
  <si>
    <t xml:space="preserve">منابع سازمانها *، شرکتها و موسسات </t>
  </si>
  <si>
    <t xml:space="preserve">مصارف سازمانها *، شرکتها و موسسات </t>
  </si>
  <si>
    <t>عوارض آلايندگي</t>
  </si>
  <si>
    <t xml:space="preserve">مجموع </t>
  </si>
  <si>
    <t>دیون قطعی شده سنواتی</t>
  </si>
  <si>
    <t>تعهدات انتقالی سنواتی</t>
  </si>
  <si>
    <t>کالبدی و شهرسازي</t>
  </si>
  <si>
    <t xml:space="preserve"> ٪5عوارض آتش نشاني </t>
  </si>
  <si>
    <t>عوارض تفكيك اراضي و ساختمان</t>
  </si>
  <si>
    <t>عوارض بر مشاغل و پروانه هاي كسب، فروش و خدماتي</t>
  </si>
  <si>
    <t>بهای خدمات فضاي سبز</t>
  </si>
  <si>
    <t>مازاد درآمد بر هزينه سال قبل</t>
  </si>
  <si>
    <t>درآمدهاي نقدي ناشي از اجراي تبصره3 و 4 ماده 101 قانون شهرداري</t>
  </si>
  <si>
    <t>تسهيلات دريافتي از بانکها و موسسات مالي و اعتباري</t>
  </si>
  <si>
    <t>اضافه كار</t>
  </si>
  <si>
    <t>فوق العاده، جمعه كاري، نوبت كاري، شب كاري و ...</t>
  </si>
  <si>
    <t>پاداش و عيدي</t>
  </si>
  <si>
    <t>ماموريت داخلي</t>
  </si>
  <si>
    <t xml:space="preserve">ماموريت خارجي </t>
  </si>
  <si>
    <t xml:space="preserve">پرداخت به كاركنان غير شاغل </t>
  </si>
  <si>
    <t>حقوق و دستمزد و مزاياي مامورین انتظامي و سربازان وظیفه شاغل در شهرداري</t>
  </si>
  <si>
    <t>حق التدریس و حق پژوهش</t>
  </si>
  <si>
    <t xml:space="preserve">واگذاري خدمات ترافيكي </t>
  </si>
  <si>
    <t>حسابرسي</t>
  </si>
  <si>
    <t>ساماندهي متكديان شهر</t>
  </si>
  <si>
    <t>ماشین آلات و تجهیزات (اعم از ساکن و متحرک عمراني، پسماند و فضاي سبز)</t>
  </si>
  <si>
    <t>چاپ و خريد نشریات و مطبوعات</t>
  </si>
  <si>
    <t>چاپ و خريد دفاتر و اوراق اداری</t>
  </si>
  <si>
    <t xml:space="preserve">چاپ آگهی های اداری و عكس و نقشه </t>
  </si>
  <si>
    <t>عکاسی و فيلمبرداري</t>
  </si>
  <si>
    <t>تبليغات محيطي، تلويزيون و فيلم كليپ</t>
  </si>
  <si>
    <t>هزینه تشريفات</t>
  </si>
  <si>
    <t>حق الوکاله و حق المشاوره</t>
  </si>
  <si>
    <t xml:space="preserve">نظارت بر مميزي املاك </t>
  </si>
  <si>
    <t>هزینه های قضائی و دادرسي</t>
  </si>
  <si>
    <t>بهاي آب اماكن شهرداري</t>
  </si>
  <si>
    <t>بهاي برق مصرفي اماكن شهرداري</t>
  </si>
  <si>
    <t>لوازم مصرفي خدمات شهري(تابلو و ...)</t>
  </si>
  <si>
    <t>دارو و لوازم مصرفی پزشکی و بهداشتي</t>
  </si>
  <si>
    <t xml:space="preserve">حق التالیف و حق الترجمه </t>
  </si>
  <si>
    <t>كرايه وسايط نقليه</t>
  </si>
  <si>
    <t>کارمزد وامهای داخلی</t>
  </si>
  <si>
    <t>کارمزد وامهای خارجی</t>
  </si>
  <si>
    <t>كارمزد اوراق مشارکت</t>
  </si>
  <si>
    <t>كارمزد ساير اوراق</t>
  </si>
  <si>
    <t>تامين اعتبارات بودجه شوراي اسلامي شهر</t>
  </si>
  <si>
    <t>كمك به بخش عمومي</t>
  </si>
  <si>
    <t>بازنشستگی (سهم شهرداري)</t>
  </si>
  <si>
    <t>حق بیمه سهم شهرداري (مشمولین قانون تامین اجتماعی)</t>
  </si>
  <si>
    <t>بيمه مسئوليت جامع شهروندان</t>
  </si>
  <si>
    <t>بن‌ها و كمك‌هاي غيرنقدي</t>
  </si>
  <si>
    <t xml:space="preserve"> هزینه غذا</t>
  </si>
  <si>
    <t>هزينه هاي ورزشي كاركنان</t>
  </si>
  <si>
    <t>حق پس انداز كاركنان</t>
  </si>
  <si>
    <t>حق عائله مندی، اولاد و عیدی بازنشستگان</t>
  </si>
  <si>
    <t>بیمه خدمات درمانی بازنشستگان</t>
  </si>
  <si>
    <t xml:space="preserve">ديون </t>
  </si>
  <si>
    <t>هزینه های متفرقه</t>
  </si>
  <si>
    <t xml:space="preserve"> بازخريد خدمت كاركنان</t>
  </si>
  <si>
    <t xml:space="preserve">پاداش پايان خدمت </t>
  </si>
  <si>
    <t>اقلام غير مترقبه</t>
  </si>
  <si>
    <t>پرداختي بابت سپرده‌هاي مطالبه نشده ضبط شده</t>
  </si>
  <si>
    <t>مطالعه برای احداث</t>
  </si>
  <si>
    <t>ساير اعتبارات مربوط به ساختمان</t>
  </si>
  <si>
    <t>ساير اعتبارات مربوط به پل، تونل، اتوبان، خيابان و ....</t>
  </si>
  <si>
    <t>آتش نشاني، اتوبوس، راه سازي و ماشين آلات  عمراني و خدماتي</t>
  </si>
  <si>
    <t>تجهيزات اداري و رايانه اي</t>
  </si>
  <si>
    <t>تجهيزات حفاظتي، ارتباطي و بي سيم</t>
  </si>
  <si>
    <t xml:space="preserve"> سایر دارایی های تولید نشده</t>
  </si>
  <si>
    <t>تعهدات انتقالي سنواتي</t>
  </si>
  <si>
    <t>بازپرداخت اصل و سود تسهیلات داخلي</t>
  </si>
  <si>
    <t xml:space="preserve"> بازپرداخت اصل و سودتسهیلات خارجی</t>
  </si>
  <si>
    <t>بازپرداخت اصل و سود اوراق مشارکت، صكوك و ساير ابزارهاي تامين مالي پذيرفته شده
 در سيستم بانكي و يا بازار سرمايه</t>
  </si>
  <si>
    <t>کالبدی و شهرسازی</t>
  </si>
  <si>
    <t>جرائم کمیسیون ماده 100</t>
  </si>
  <si>
    <t xml:space="preserve">حق عائله مندی، اولاد </t>
  </si>
  <si>
    <t>بازآفريني فضاهاي شهري</t>
  </si>
  <si>
    <t xml:space="preserve">طرحهاي توسعه و تفصيلي شهري </t>
  </si>
  <si>
    <t>طرح‌هاي جامع و تفصيلي مديريت پسماند</t>
  </si>
  <si>
    <t xml:space="preserve">طرح‌هاي هدايت آب‌هاي سطحي </t>
  </si>
  <si>
    <t>توسعه زير ساخت‌هاي عبور و مرور (تملكات معابر، توسعه و احداث)</t>
  </si>
  <si>
    <t>بهبود عبور و مرور شهري (جدول گذاري، پياده رو، معابر، خط كشي. ...)</t>
  </si>
  <si>
    <t xml:space="preserve"> طرحهاي گردشگري و فرهنگي</t>
  </si>
  <si>
    <t xml:space="preserve">بازآفريني فضاهاي شهري </t>
  </si>
  <si>
    <t xml:space="preserve"> طرح‌هاي جامع و تفصيلي مديريت پسماند</t>
  </si>
  <si>
    <t>مراحل تدوين بودجه
طبقه بندي عملياتي</t>
  </si>
  <si>
    <t>مراحل تدوين بودجه
طبقه بندي اقتصادي</t>
  </si>
  <si>
    <t>فرم درآمدها و ساير منابع تامين اعتبار
فرم شماره 2-2</t>
  </si>
  <si>
    <t>فرم بدهي‌هاي 
قطعي شده سنواتي
فرم شماره 6</t>
  </si>
  <si>
    <t>واگذاري دارايي‌هاي مالي
طبقه 300000 از فرم شماره 2-2 و فرم شماره 5</t>
  </si>
  <si>
    <t>واگذاري دارايي‌هاي سرمايه‌اي
طبقه 200000 از فرم شماره 2-2</t>
  </si>
  <si>
    <t>درآمدها
طبقه 100000 از فرم شماره 2-2</t>
  </si>
  <si>
    <t>فرم ماموريت‌ها
به تفكيك برنامه
فرم شماره 3</t>
  </si>
  <si>
    <t>حداقل40% سرمايه‌اي (عمراني)</t>
  </si>
  <si>
    <t>حداكثر60% هزينه اي(جاري)</t>
  </si>
  <si>
    <t>بدهي‌هاي قطعي شده سنواني
 (عمراني)
فرم شماره 6</t>
  </si>
  <si>
    <t>بدهي‌هاي قطعي شده سنواني
 (هزينه‌اي)
فرم شماره 6</t>
  </si>
  <si>
    <t>فرم ماموريت، برنامه، خدمت
فرم شماره 3-1</t>
  </si>
  <si>
    <t>فرم ماموريت، برنامه، طرح، پروژه
فرم شماره 3-2</t>
  </si>
  <si>
    <t>فرم تملك دارايي مالي
فرم شماره 5-1</t>
  </si>
  <si>
    <t>فرم ريز پروژه
فرم شماره 3-3</t>
  </si>
  <si>
    <t>فرم بازپرداخت دارايي مالي
فرم شماره 5-2</t>
  </si>
  <si>
    <t>تملك دارايي‌هاي سرمايه‌اي
طبقه 200000 از فرم شماره 4</t>
  </si>
  <si>
    <t>تملك دارايي‌هاي مالي
طبقه 300000 از فرم شماره 4</t>
  </si>
  <si>
    <t>هزينه‌اي (جاري)
طبقه 100000 از فرم شماره 4</t>
  </si>
  <si>
    <t xml:space="preserve">ميانگين نرخ رشد 5 ساله </t>
  </si>
  <si>
    <t>كمك از محل درآمدهاي عمومي 
(بابت تعهدات قطعي شده سنواتي )</t>
  </si>
  <si>
    <t>كمك از محل واگذاري دارايي‌هاي مالي 
(بابت تعهدات قطعي شده سنواتي )</t>
  </si>
  <si>
    <t>كمك از محل منابع عمومي سازمان‌ها، موسسات و شركت‌هاي تابعه (بابت تعهدات قطعي شده سنواتي )</t>
  </si>
  <si>
    <t>جمع كل بدهي سنواتي</t>
  </si>
  <si>
    <t>باقيمانده بدهي سنواتي</t>
  </si>
  <si>
    <t>تبصره پرداخت بدهي هاي قطعي شده سنواتي**</t>
  </si>
  <si>
    <t>بازپرداخت اصل و سود تسهیلات به سیستم بانکی</t>
  </si>
  <si>
    <t xml:space="preserve"> بازپرداخت اصل و سود تسهیلات خارجی</t>
  </si>
  <si>
    <r>
      <t xml:space="preserve">بازپرداخت اصل و سود اوراق مشارکت، صكوك و ساير ابزارهاي تامين مالي </t>
    </r>
    <r>
      <rPr>
        <sz val="10"/>
        <color theme="1"/>
        <rFont val="B Mitra"/>
        <charset val="178"/>
      </rPr>
      <t>پذيرفته شده در سيستم بانكي و يا بازار سرمايه</t>
    </r>
  </si>
  <si>
    <t>تعهدات انتقالي</t>
  </si>
  <si>
    <t>موارد مصرف</t>
  </si>
  <si>
    <t xml:space="preserve"> پرداخت تعهدات غير قطعي انتقالي سنواتي</t>
  </si>
  <si>
    <t>از محل واگذاري دارايي‌هاي مالي (صرفاً براي فصل اول تملك مالي)</t>
  </si>
  <si>
    <t>از محل درآمدهاي عمومي</t>
  </si>
  <si>
    <t>از محل واگذاري دارايي‌هاي سرمايه‌اي</t>
  </si>
  <si>
    <t>فصول تملك مالي</t>
  </si>
  <si>
    <r>
      <rPr>
        <b/>
        <sz val="12"/>
        <color theme="1"/>
        <rFont val="B Mitra"/>
        <charset val="178"/>
      </rPr>
      <t xml:space="preserve">*: </t>
    </r>
    <r>
      <rPr>
        <sz val="12"/>
        <color theme="1"/>
        <rFont val="B Mitra"/>
        <charset val="178"/>
      </rPr>
      <t xml:space="preserve">شهرداري مجاز است </t>
    </r>
    <r>
      <rPr>
        <b/>
        <sz val="12"/>
        <color theme="1"/>
        <rFont val="B Mitra"/>
        <charset val="178"/>
      </rPr>
      <t>از محل واگذاري دارايي‌هاي مالي صرفاً براي تاديه بدهي‌هاي غير قطعي انتقالي سنواتي</t>
    </r>
    <r>
      <rPr>
        <sz val="12"/>
        <color theme="1"/>
        <rFont val="B Mitra"/>
        <charset val="178"/>
      </rPr>
      <t xml:space="preserve"> استفاده نمايد و بازپرداخت اصل و سود وام ها و اوراق مشاركت و .... از محل واگذاري دارايي‌هاي مالي ممنوع خواهد بود.</t>
    </r>
  </si>
  <si>
    <r>
      <rPr>
        <b/>
        <sz val="12"/>
        <color theme="1"/>
        <rFont val="B Mitra"/>
        <charset val="178"/>
      </rPr>
      <t xml:space="preserve">**: </t>
    </r>
    <r>
      <rPr>
        <sz val="12"/>
        <color theme="1"/>
        <rFont val="B Mitra"/>
        <charset val="178"/>
      </rPr>
      <t xml:space="preserve">شهرداري مجاز است </t>
    </r>
    <r>
      <rPr>
        <b/>
        <sz val="12"/>
        <color theme="1"/>
        <rFont val="B Mitra"/>
        <charset val="178"/>
      </rPr>
      <t>از محل درآمدهاي عمومي و واگذاري دارايي‌هاي سرمايه اي  براي تمامي فصول تملك مالي</t>
    </r>
    <r>
      <rPr>
        <sz val="12"/>
        <color theme="1"/>
        <rFont val="B Mitra"/>
        <charset val="178"/>
      </rPr>
      <t xml:space="preserve"> استفاده نمايد .</t>
    </r>
  </si>
  <si>
    <t xml:space="preserve">تملك دارايي مالي </t>
  </si>
  <si>
    <t>تملك دارايي‌هاي مالي به تفكيك</t>
  </si>
  <si>
    <t>تملك سرمايه اي</t>
  </si>
  <si>
    <t>تعهدات قطعي</t>
  </si>
  <si>
    <t>سایر دارایی های تولید نشده</t>
  </si>
  <si>
    <t>بها خدمات ايمني و آتش نشاني</t>
  </si>
  <si>
    <t>مال الاجاره مستحدثات شهرداري</t>
  </si>
  <si>
    <t>درآمد حاصل از کرایه ماشین آلات وتجهيزات</t>
  </si>
  <si>
    <t>درآمد حاصل از پارکینگ هاي عمومي</t>
  </si>
  <si>
    <t>درآمد حاصل ار واحدهاي خدماتي</t>
  </si>
  <si>
    <t>درآمد حاصل ار واحدهاي توليدي</t>
  </si>
  <si>
    <t>درآمد حاصل از فروش محصولات وخدمات كارخانجات شهرداري</t>
  </si>
  <si>
    <t>درآمد حاصل از فروش محصولات  كارخانه آسفالت</t>
  </si>
  <si>
    <t>كمك هاي دولتي (موضوع ماده58قانون الحاق 2)</t>
  </si>
  <si>
    <t>عوارض متمركز دوازده درهزار گمركي</t>
  </si>
  <si>
    <t>كمك نقدي براي تامين قير معابر شهري</t>
  </si>
  <si>
    <t>ساير(سی ان جی)</t>
  </si>
  <si>
    <t>طرح مطالعاتي جهت مسايل شهري</t>
  </si>
  <si>
    <t>پروژه اجرا و اصلاح روشنايي معابر سطح شهر</t>
  </si>
  <si>
    <t>پروژه حفظ و توسعه فضاي سبز</t>
  </si>
  <si>
    <t>پروژه بهسازي آرامستانهاي شهر</t>
  </si>
  <si>
    <t>پروژه دفن و سوزاندن زباله هاي سطح شهر</t>
  </si>
  <si>
    <t>پروژه خريد مخزن زباله</t>
  </si>
  <si>
    <t>پروژه تجهيز و تهيه امكانات سالن بحران چند منظوره</t>
  </si>
  <si>
    <t>پروژه اجراي ديوار ساحلي رودخانه سياب</t>
  </si>
  <si>
    <t>پروژه ترميم جداول فرسوده سطح شهر</t>
  </si>
  <si>
    <t>پروژه آسفالت معابر و خيابانهاي سطح شهر</t>
  </si>
  <si>
    <t>پروژه خريد موزاييك جهت ترميم پياده روهاي سطح شهر</t>
  </si>
  <si>
    <t>پروژه نگهداري و مرمت پاركينگ عمومي شهر</t>
  </si>
  <si>
    <t>پروژه خريد سيستم رايانه اي</t>
  </si>
  <si>
    <t>پروژه تكميل و تجهيز خانه فرهنگ</t>
  </si>
  <si>
    <t>ساير(آگهی های روزنامه)</t>
  </si>
  <si>
    <t>ساير(تغییرکاربری)</t>
  </si>
  <si>
    <t>تخلفات شهری وغرامت(سدمعبر)</t>
  </si>
  <si>
    <t>بهاي خدمات صدور مجوز تعميرات اساسي ساختمان(تامین پارکینگ)</t>
  </si>
  <si>
    <t>ساير(سود مطالبات)</t>
  </si>
  <si>
    <t>متمم بودجه مصوب سال 1400 شهرداري   ............</t>
  </si>
  <si>
    <t xml:space="preserve">درآمد حاصل از فروش گل و گياه و ساير محصولات </t>
  </si>
  <si>
    <t>درآمد مراکز فرهنگی</t>
  </si>
  <si>
    <t>درامد ناشي از اجراي تبصره1ماده 100قانون شهرداري</t>
  </si>
  <si>
    <t>عوارض بر توسعه ايستگاه هاي آتش نشاني</t>
  </si>
  <si>
    <t>عوارض برپروانه هاي ساختماني در حد تراكم (مسكوني)</t>
  </si>
  <si>
    <t>سوخت دستگاه هاي حرارتي</t>
  </si>
  <si>
    <t>سوخت بنزين ماشين آلات</t>
  </si>
  <si>
    <t>سوخت گازوئيل ماشين آلات</t>
  </si>
  <si>
    <t>بيمه عمر كاركنان (سهم شهرداري)</t>
  </si>
  <si>
    <t>كمك رفاهي بازنشستگان</t>
  </si>
  <si>
    <t>سایر(مناسبت هاي ملي - مذهبي )</t>
  </si>
  <si>
    <t>درآمد حاصل از مراكز تفريحي و رفاهي(اجاره كيوسك)</t>
  </si>
  <si>
    <t>هزينه هاي كارشناسي</t>
  </si>
  <si>
    <t>واگذاري خدمات اداري</t>
  </si>
  <si>
    <t>خريد تابلو و پلاك راهنما</t>
  </si>
  <si>
    <t>ساير مواد و لوازم مصرف شدني</t>
  </si>
  <si>
    <t>طرح بهبود در بافتهاي قديمي شهر</t>
  </si>
  <si>
    <t>پروزه بهبود محيط بافتهاي فرسوده</t>
  </si>
  <si>
    <t>حفظ و نوسازي اماكن تاريخي</t>
  </si>
  <si>
    <t>پروژه تهیه نقشه پایه به روش فتوگرامتری</t>
  </si>
  <si>
    <t>پروژه راه اندازی سیستم GIS</t>
  </si>
  <si>
    <t>پروژه تهیه طرح های مطالعاتی</t>
  </si>
  <si>
    <t>پروژه تهيه عامل سوم و چهارم نظارت پروژه هاي عمراني</t>
  </si>
  <si>
    <t>پروژه تكميل و تجهبز پارك فرهنگ</t>
  </si>
  <si>
    <t>پروژه احداث پارك محله اي در بافت فرسوده</t>
  </si>
  <si>
    <t>پروژه تجهیز وتکمیل زمین های ورزشی پارک فرهنگ</t>
  </si>
  <si>
    <t>پروژه نرده گذاری ضلع شمال و جنوب پارک فرهنگ</t>
  </si>
  <si>
    <t>پروژه احداث پل فلزی ارتباطی ضلع شمال وجنوب پارک فرهنگ</t>
  </si>
  <si>
    <t>پروژه احداث رستوران پارک فرهنگ(مشارکتی)</t>
  </si>
  <si>
    <t xml:space="preserve">پروژه خريد گل و گياه، درخت ودرختچه </t>
  </si>
  <si>
    <t>پروژه جدا سازي آب شرب از آب فضاي سبز</t>
  </si>
  <si>
    <t>پروژه تكميل تكميل منبع ذخيره آب 20هزارليتري</t>
  </si>
  <si>
    <t>پروژه تكميل و تجهيز تصفيه خانه فاضلاب</t>
  </si>
  <si>
    <t>پروژه تملک زمین آرامستان</t>
  </si>
  <si>
    <t>پروژه اجاره يكدستگاه سيم تريلر جهت حمل زباله</t>
  </si>
  <si>
    <t>پروژه تهيه با ساخت كانكس جهت بحران</t>
  </si>
  <si>
    <t>تسطيح و ريگلا.زو سيمان كف رودخانه سياب</t>
  </si>
  <si>
    <t xml:space="preserve">پروژه تكميل و تجهيز آشيانه ايستگاه دوم آتش نشاني </t>
  </si>
  <si>
    <t>پروژه خريد لوازم و تجهيزات عمده آتش نشاني</t>
  </si>
  <si>
    <t>پروژه خريد و تجهيزات تخصصي آتش نشاني (امداد و نجات)</t>
  </si>
  <si>
    <t>طرح كنترل و ساماندهي حمل و نقل شهري</t>
  </si>
  <si>
    <t>پروژه خريد و نصب دوربين هاي پايش تصويري(فاز سوم)</t>
  </si>
  <si>
    <t>طرح تملك اراضي و املاك موردنياز اجراي توسعه و عمران شهري</t>
  </si>
  <si>
    <t>پروژه خريد و آزاد سازي اراضي داخل طرح</t>
  </si>
  <si>
    <t>پروژه ترميم نوار حفاري و لكه گيري آسفالت معابر سطح شهر</t>
  </si>
  <si>
    <t>پروژه زير سازي و جدولگذاري معابر سطح شهر</t>
  </si>
  <si>
    <t>پروزه جدولگذاري و روشنايي جاده هاي داخل حريم( زيوان و ابراهيم آباد)</t>
  </si>
  <si>
    <t>پروژه تكميل جدول گذاري كمربندي شرقي(انتهاي بلوارورزشگاه)</t>
  </si>
  <si>
    <t>پروژه اصلاح هندسي معابر و تامين وتجهيز حمل ونقل شهري</t>
  </si>
  <si>
    <t>پروژه خريد آسفالت جهت لكه گيري معابر</t>
  </si>
  <si>
    <t>پروژه ترميم و بازسازي و ساخت پل هاي فلزي سطح شهر</t>
  </si>
  <si>
    <t>طرح</t>
  </si>
  <si>
    <t>پروژه تكميل پاركينگ عمومي و پايانه شهري(خودروهاي سنگين)</t>
  </si>
  <si>
    <t>طراحي و احداث و تعريض خيابان و بزرگراه</t>
  </si>
  <si>
    <t>پروژه خريد و نصب علايم ترافيك</t>
  </si>
  <si>
    <t>پروژه تجهيز شهرداريهابه سيستم ارتباطي مستقل</t>
  </si>
  <si>
    <t>پروژه بهسازی و نوسازی شبکه و اینترنت شهرداری</t>
  </si>
  <si>
    <t>پروژه خريد تجهيزات اداري</t>
  </si>
  <si>
    <t>پروژه احداث ساختمان جديد شهرداري</t>
  </si>
  <si>
    <t>پروژه احداث مهمانسراي شهرداري</t>
  </si>
  <si>
    <t>پروژه تعمير وبازسازي تاسيسات و ابنيه شهرداري</t>
  </si>
  <si>
    <t>پروژه تكميل و تجهيز  ساختمان  جديد كلانتري</t>
  </si>
  <si>
    <t>پروژه احداث ساختمان پليس راهور</t>
  </si>
  <si>
    <t>پروژه تجهيز و بهره برداري از سايت انرژي خورشيدي</t>
  </si>
  <si>
    <t>پروژه خريد يك حلقه چاه آب</t>
  </si>
  <si>
    <t>پروژه تعمیر و نگهداری ماشین آلات عمرانی وخدمات شهری</t>
  </si>
  <si>
    <t>پروژه تجهيز ماشين آلات عمراني و خدمات شهري</t>
  </si>
  <si>
    <t>طرح  ساماندهي و بهبود محيط شهري</t>
  </si>
  <si>
    <t>پروژه توانمندي  مردم نهاد محيط زيست</t>
  </si>
  <si>
    <t>پروژه احداث گرم خانه</t>
  </si>
  <si>
    <t>پروژه تكميل و تجهيز سالن ورزشي كنارگرد</t>
  </si>
  <si>
    <t>پروژه تجهيز و نگهداري اماكن ورزشي شهرداري</t>
  </si>
  <si>
    <t>تعهدات قطعي سنواتي</t>
  </si>
  <si>
    <t>پروژه ديون پيش بيني نشده</t>
  </si>
  <si>
    <t>پروژه مميزي املاك ، تهيه نقشه فتوگرامتري و راه اندازي سيستم GIS</t>
  </si>
  <si>
    <t>پروژه پياده روسازي ساير معابرسطح شهر(شيخ كليني)</t>
  </si>
  <si>
    <t>خريد ماشين آلات و تعميرات اساسي ماشين آلات سبك</t>
  </si>
  <si>
    <t>پروژه رنگ آميزي جداول و پاركهاير سطح شهر</t>
  </si>
  <si>
    <t>پروژه زيبا سازي منظر شهري</t>
  </si>
  <si>
    <t>پروژه هدايت آبهاي سطحي محله كنارگرد</t>
  </si>
  <si>
    <t>پروژه تعمير آلات اساسي ماشين آلات سنگين</t>
  </si>
  <si>
    <t>پروژه پياده رو سازي بلوار امام خميني(ره) و معابر سطح شهر</t>
  </si>
  <si>
    <t>پروژه احداث طبقه فوقاني ساختمان مركزي شهرداري</t>
  </si>
  <si>
    <t>پروژه محصور كردن زمينهاي قولنامه اي شهرداري</t>
  </si>
  <si>
    <t>پروژه ها و طرح هاي سرمايه گذاري</t>
  </si>
  <si>
    <t>پروژه محصور كردن ساختمان فرهنگسراي پيامبر اعظم</t>
  </si>
  <si>
    <t>پروژه تجهیز مبلمان و المان شهری</t>
  </si>
  <si>
    <t>خدمات قراردادي اشخاص حقوقي(دفع حيوانات موذي و بلاصاحب)</t>
  </si>
  <si>
    <t>سایر(تجليل از بازنشستگان)</t>
  </si>
  <si>
    <t>حقوق و مزايا</t>
  </si>
  <si>
    <t xml:space="preserve">پروژه پروژه تكميل وبازگشايي باند جنوبي بلوار چمران </t>
  </si>
  <si>
    <t>پروژه اجراي آرشيو پروند ه هاي مالي ، اداري و ...</t>
  </si>
  <si>
    <t>پروژه حق النظاره برداشت آب چاه هاي فضاي سبز</t>
  </si>
  <si>
    <t>وصولي قطعي 
سال 1400</t>
  </si>
  <si>
    <t>بودجه مصوب
 سال 1401</t>
  </si>
  <si>
    <t>وصولي قطعي سه
ماهه آخر سال 1400</t>
  </si>
  <si>
    <t>وصولي قطعي نه ماهه
 اول سال 1401</t>
  </si>
  <si>
    <t>عملكرد قطعي
 سال  1400</t>
  </si>
  <si>
    <t>مصوب 
سال 1401</t>
  </si>
  <si>
    <t>مبلغ  مصوب
 سال  1402</t>
  </si>
  <si>
    <t>مبلغ  پيشنهادي
 سال  1402</t>
  </si>
  <si>
    <t>مبلغ پيشنهادي
 سال  1401</t>
  </si>
  <si>
    <t>مبلغ مصوب
 سال  1401</t>
  </si>
  <si>
    <t>عوارض وجرایم سالانه آلایندگی وسایط نقلیه</t>
  </si>
  <si>
    <t>عوارض بر كالا و خدمات (10%بندالف ماده39)</t>
  </si>
  <si>
    <t>عوارض سالانه آلایندگی وسایط نقلیه</t>
  </si>
  <si>
    <t>کمک از محل موضوع ماده58 قانون الحاق(2)</t>
  </si>
  <si>
    <t>عوارض سالانه کلیه وسائط نقليه اعم از خودروهای سبک،سنگین وموتورسیکلت</t>
  </si>
  <si>
    <t>عوارض ارزش افزوده ناشي از تغییر کاربری</t>
  </si>
  <si>
    <t>عوارض قطع درختان</t>
  </si>
  <si>
    <t xml:space="preserve">عوارض انقضای مهلت عمليات ساختماني </t>
  </si>
  <si>
    <t>عوارض توسعه قطار شهری( شهرهاي بالاي 500 هزارنفر)</t>
  </si>
  <si>
    <t>درآمد حاصل از تبلیغات ناوگان حمل و نقل عمومی</t>
  </si>
  <si>
    <t>حق انتفاع از بهره برداری موقت</t>
  </si>
  <si>
    <t>عوارض بهره برداری از معابر و پیاده روها</t>
  </si>
  <si>
    <t>درآمدهای ناشی ازقانون درآمد پایدار وهزینه شهرداری ودهیاری ها</t>
  </si>
  <si>
    <t>10%درصد صدور و تمدید گذر نامه و گواهینامه</t>
  </si>
  <si>
    <t>استفاده ازمعابرشهری جهت توقف حاشیه ای (پارکومتر،کارت پارک)</t>
  </si>
  <si>
    <t>درآمد حاصل از حمل ونقل بار خودرویی درون شهری</t>
  </si>
  <si>
    <t>ماده 280 قانون مالیاتهای مستقیم (1%)</t>
  </si>
  <si>
    <t>عوارض نقل و انتقال قطعی املاک (2%) وانتقال حق واگذاری(1%)</t>
  </si>
  <si>
    <t>جریمه تاخیرپرداخت عوارض وب های خدمات (2%)</t>
  </si>
  <si>
    <t>عوارض ناشی ازاجرای مادهه33رسیدگی به تخلفات رانندگی</t>
  </si>
  <si>
    <t>درآمد حاصل از حفظ قدرت خرید اسناد خزانه اسلامی</t>
  </si>
  <si>
    <t>درآمد حاصل ازاجرای ماده 59 قانون رفع موانع تولید</t>
  </si>
  <si>
    <t>سودنقدی حاصل از سهام شرکتهای پذیرفته شده در بورس</t>
  </si>
  <si>
    <t>یارانه بلیط</t>
  </si>
  <si>
    <t>درآمد ناشی از اجرای تبصره 1ماده100 قانون شهرداری ها</t>
  </si>
  <si>
    <t>وام دریافتی از محل ماده7قانون درآمدپایدار و هزینه شهرداری ها</t>
  </si>
  <si>
    <t>منابع حاصل ازفروش سهام شرکت های وابسته وتابعه شهرداری</t>
  </si>
  <si>
    <t>تابلوهای تبلیغاتی</t>
  </si>
  <si>
    <t>مبلغ متمم پيشنهادي 
 سال 1401</t>
  </si>
  <si>
    <t>مبلغ متمم مصوب 
 سال 1401</t>
  </si>
  <si>
    <t xml:space="preserve"> متمم بودجه پيشنهادي
 سال  1401</t>
  </si>
  <si>
    <t xml:space="preserve"> متمم بودجه مصوب
 سال  1401</t>
  </si>
  <si>
    <t>مبلغ پيشنهادي تملك دارايي سرمايه‌اي 
 سال  1401</t>
  </si>
  <si>
    <t>مبلغ  مصوب
 سال  1401</t>
  </si>
  <si>
    <t>مبلغ متمم پيشنهادي
 سال  1401</t>
  </si>
  <si>
    <t>مبلغ  متمم مصوب
 سال  1401</t>
  </si>
  <si>
    <t>پرویه خريد ماشين آلات سبك و سنگین</t>
  </si>
  <si>
    <r>
      <t xml:space="preserve">مبلغ به حروف :   </t>
    </r>
    <r>
      <rPr>
        <sz val="9"/>
        <color theme="1"/>
        <rFont val="B Titr"/>
        <charset val="178"/>
      </rPr>
      <t>يك هزار و ششصد  ميليون ريال معادل يكصد و شصت ميليارد تومان</t>
    </r>
  </si>
  <si>
    <t>مبلغ به حروف :   يك هزار و ششصد  ميليون ريال معادل يكصد و شصت ميليارد تومان</t>
  </si>
</sst>
</file>

<file path=xl/styles.xml><?xml version="1.0" encoding="utf-8"?>
<styleSheet xmlns="http://schemas.openxmlformats.org/spreadsheetml/2006/main">
  <numFmts count="2">
    <numFmt numFmtId="44" formatCode="_-&quot;ريال&quot;\ * #,##0.00_-;_-&quot;ريال&quot;\ * #,##0.00\-;_-&quot;ريال&quot;\ * &quot;-&quot;??_-;_-@_-"/>
    <numFmt numFmtId="164" formatCode="_-* #,##0_-;_-* #,##0\-;_-* &quot;-&quot;??_-;_-@_-"/>
  </numFmts>
  <fonts count="52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</font>
    <font>
      <sz val="12"/>
      <color theme="1"/>
      <name val="B Mitra"/>
      <charset val="178"/>
    </font>
    <font>
      <sz val="12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0"/>
      <color theme="1"/>
      <name val="B Mitra"/>
      <charset val="178"/>
    </font>
    <font>
      <sz val="10"/>
      <color theme="1"/>
      <name val="B Nazanin"/>
      <charset val="178"/>
    </font>
    <font>
      <sz val="10"/>
      <color indexed="8"/>
      <name val="Arial"/>
      <family val="2"/>
      <charset val="178"/>
      <scheme val="minor"/>
    </font>
    <font>
      <sz val="10"/>
      <color indexed="8"/>
      <name val="B Nazanin"/>
      <charset val="178"/>
    </font>
    <font>
      <sz val="16"/>
      <color indexed="8"/>
      <name val="B Titr"/>
      <charset val="178"/>
    </font>
    <font>
      <sz val="10"/>
      <color theme="1"/>
      <name val="Arial"/>
      <family val="2"/>
      <charset val="178"/>
      <scheme val="minor"/>
    </font>
    <font>
      <sz val="14"/>
      <color theme="1"/>
      <name val="B Titr"/>
      <charset val="178"/>
    </font>
    <font>
      <sz val="10"/>
      <color theme="1"/>
      <name val="Arial"/>
      <family val="2"/>
      <scheme val="minor"/>
    </font>
    <font>
      <sz val="10"/>
      <color rgb="FF000000"/>
      <name val="B Mitra"/>
      <charset val="178"/>
    </font>
    <font>
      <b/>
      <sz val="10"/>
      <color rgb="FF000000"/>
      <name val="B Mitra"/>
      <charset val="178"/>
    </font>
    <font>
      <sz val="16"/>
      <color theme="1"/>
      <name val="B Titr"/>
      <charset val="178"/>
    </font>
    <font>
      <sz val="18"/>
      <color theme="1"/>
      <name val="B Titr"/>
      <charset val="178"/>
    </font>
    <font>
      <sz val="18"/>
      <color indexed="8"/>
      <name val="B Titr"/>
      <charset val="178"/>
    </font>
    <font>
      <sz val="12"/>
      <color rgb="FF000000"/>
      <name val="B Mitra"/>
      <charset val="178"/>
    </font>
    <font>
      <sz val="14"/>
      <color indexed="8"/>
      <name val="B Koodak"/>
      <charset val="178"/>
    </font>
    <font>
      <b/>
      <sz val="12"/>
      <color rgb="FF000000"/>
      <name val="B Mitra"/>
      <charset val="178"/>
    </font>
    <font>
      <sz val="5"/>
      <color theme="1"/>
      <name val="B Mitra"/>
      <charset val="178"/>
    </font>
    <font>
      <b/>
      <sz val="5"/>
      <color theme="1"/>
      <name val="B Mitra"/>
      <charset val="178"/>
    </font>
    <font>
      <b/>
      <sz val="18"/>
      <color theme="1"/>
      <name val="B Titr"/>
      <charset val="178"/>
    </font>
    <font>
      <b/>
      <sz val="11"/>
      <color rgb="FF000000"/>
      <name val="B Mitra"/>
      <charset val="178"/>
    </font>
    <font>
      <sz val="11"/>
      <color rgb="FF000000"/>
      <name val="B Mitra"/>
      <charset val="178"/>
    </font>
    <font>
      <sz val="11"/>
      <color theme="1"/>
      <name val="B Mitra"/>
      <charset val="178"/>
    </font>
    <font>
      <sz val="80"/>
      <color theme="1"/>
      <name val="Arial"/>
      <family val="2"/>
      <charset val="178"/>
      <scheme val="minor"/>
    </font>
    <font>
      <sz val="16"/>
      <color theme="1"/>
      <name val="B Koodak"/>
      <charset val="178"/>
    </font>
    <font>
      <b/>
      <sz val="12"/>
      <color theme="1"/>
      <name val="B Roya"/>
      <charset val="178"/>
    </font>
    <font>
      <sz val="12"/>
      <color theme="1"/>
      <name val="B Yekan"/>
      <charset val="178"/>
    </font>
    <font>
      <sz val="10"/>
      <color theme="1"/>
      <name val="B Yekan"/>
      <charset val="178"/>
    </font>
    <font>
      <b/>
      <sz val="9"/>
      <color rgb="FF000000"/>
      <name val="B Mitra"/>
      <charset val="178"/>
    </font>
    <font>
      <b/>
      <vertAlign val="superscript"/>
      <sz val="9"/>
      <color rgb="FF000000"/>
      <name val="B Mitra"/>
      <charset val="178"/>
    </font>
    <font>
      <b/>
      <sz val="10"/>
      <color theme="1"/>
      <name val="B Mitra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50"/>
      <color theme="1"/>
      <name val="B Nazanin"/>
      <charset val="178"/>
    </font>
    <font>
      <sz val="12"/>
      <color rgb="FF00B050"/>
      <name val="B Mitra"/>
      <charset val="178"/>
    </font>
    <font>
      <b/>
      <sz val="11"/>
      <color theme="1"/>
      <name val="B Mitra"/>
      <charset val="178"/>
    </font>
    <font>
      <b/>
      <sz val="8"/>
      <color rgb="FF000000"/>
      <name val="B Mitra"/>
      <charset val="178"/>
    </font>
    <font>
      <b/>
      <sz val="8"/>
      <color theme="1"/>
      <name val="B Mitra"/>
      <charset val="178"/>
    </font>
    <font>
      <sz val="10"/>
      <color theme="0"/>
      <name val="B Mitra"/>
      <charset val="178"/>
    </font>
    <font>
      <sz val="10"/>
      <name val="B Mitra"/>
      <charset val="178"/>
    </font>
    <font>
      <sz val="8"/>
      <color rgb="FF000000"/>
      <name val="2  Titr"/>
      <charset val="178"/>
    </font>
    <font>
      <sz val="9"/>
      <color theme="1"/>
      <name val="B Titr"/>
      <charset val="178"/>
    </font>
    <font>
      <sz val="10"/>
      <color theme="1" tint="0.249977111117893"/>
      <name val="B Mitra"/>
      <charset val="178"/>
    </font>
    <font>
      <sz val="16"/>
      <color theme="1"/>
      <name val="B Mitra"/>
      <charset val="178"/>
    </font>
    <font>
      <sz val="11"/>
      <color rgb="FF00000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thick">
        <color auto="1"/>
      </left>
      <right style="double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thick">
        <color auto="1"/>
      </left>
      <right style="double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759">
    <xf numFmtId="0" fontId="0" fillId="0" borderId="0" xfId="0"/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 shrinkToFit="1"/>
    </xf>
    <xf numFmtId="0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NumberFormat="1" applyFont="1" applyFill="1" applyBorder="1" applyAlignment="1">
      <alignment horizontal="center" vertical="center" shrinkToFit="1"/>
    </xf>
    <xf numFmtId="0" fontId="4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/>
    </xf>
    <xf numFmtId="0" fontId="5" fillId="5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 readingOrder="2"/>
    </xf>
    <xf numFmtId="0" fontId="4" fillId="3" borderId="1" xfId="0" applyNumberFormat="1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readingOrder="2"/>
    </xf>
    <xf numFmtId="0" fontId="4" fillId="0" borderId="0" xfId="0" applyFont="1"/>
    <xf numFmtId="0" fontId="12" fillId="0" borderId="0" xfId="0" applyFont="1" applyFill="1" applyBorder="1" applyAlignment="1">
      <alignment horizontal="center" wrapText="1" readingOrder="2"/>
    </xf>
    <xf numFmtId="0" fontId="16" fillId="0" borderId="1" xfId="0" applyFont="1" applyBorder="1" applyAlignment="1">
      <alignment horizontal="center" vertical="center" shrinkToFit="1" readingOrder="2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25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right" vertical="center" readingOrder="2"/>
    </xf>
    <xf numFmtId="0" fontId="2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readingOrder="2"/>
    </xf>
    <xf numFmtId="0" fontId="15" fillId="0" borderId="0" xfId="0" applyFont="1" applyFill="1" applyBorder="1" applyAlignment="1">
      <alignment horizontal="center" readingOrder="2"/>
    </xf>
    <xf numFmtId="0" fontId="10" fillId="0" borderId="0" xfId="0" applyFont="1" applyFill="1" applyBorder="1" applyAlignment="1">
      <alignment horizontal="center" readingOrder="2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readingOrder="2"/>
    </xf>
    <xf numFmtId="0" fontId="22" fillId="0" borderId="0" xfId="0" applyFont="1" applyFill="1" applyBorder="1" applyAlignment="1">
      <alignment wrapText="1" readingOrder="2"/>
    </xf>
    <xf numFmtId="0" fontId="14" fillId="0" borderId="0" xfId="0" applyFont="1" applyFill="1" applyBorder="1" applyAlignment="1">
      <alignment readingOrder="2"/>
    </xf>
    <xf numFmtId="0" fontId="20" fillId="0" borderId="0" xfId="0" applyFont="1" applyFill="1" applyBorder="1" applyAlignment="1">
      <alignment wrapText="1" readingOrder="2"/>
    </xf>
    <xf numFmtId="0" fontId="8" fillId="0" borderId="0" xfId="0" applyFont="1" applyFill="1" applyBorder="1" applyAlignment="1">
      <alignment readingOrder="2"/>
    </xf>
    <xf numFmtId="0" fontId="11" fillId="0" borderId="0" xfId="0" applyFont="1" applyFill="1" applyBorder="1" applyAlignment="1">
      <alignment wrapText="1" readingOrder="2"/>
    </xf>
    <xf numFmtId="0" fontId="30" fillId="0" borderId="0" xfId="0" applyFont="1" applyFill="1" applyBorder="1" applyAlignment="1">
      <alignment horizontal="center" readingOrder="2"/>
    </xf>
    <xf numFmtId="0" fontId="30" fillId="0" borderId="0" xfId="0" applyFont="1" applyFill="1" applyBorder="1" applyAlignment="1">
      <alignment horizontal="center"/>
    </xf>
    <xf numFmtId="0" fontId="13" fillId="0" borderId="60" xfId="0" applyFont="1" applyFill="1" applyBorder="1" applyAlignment="1">
      <alignment horizontal="center" readingOrder="2"/>
    </xf>
    <xf numFmtId="0" fontId="13" fillId="0" borderId="6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left" readingOrder="2"/>
    </xf>
    <xf numFmtId="0" fontId="13" fillId="0" borderId="63" xfId="0" applyFont="1" applyFill="1" applyBorder="1" applyAlignment="1">
      <alignment horizontal="center" readingOrder="2"/>
    </xf>
    <xf numFmtId="0" fontId="13" fillId="0" borderId="64" xfId="0" applyFont="1" applyFill="1" applyBorder="1" applyAlignment="1">
      <alignment horizontal="center" readingOrder="2"/>
    </xf>
    <xf numFmtId="0" fontId="0" fillId="0" borderId="64" xfId="0" applyFill="1" applyBorder="1" applyAlignment="1">
      <alignment horizontal="center"/>
    </xf>
    <xf numFmtId="0" fontId="13" fillId="0" borderId="65" xfId="0" applyFont="1" applyFill="1" applyBorder="1" applyAlignment="1">
      <alignment horizontal="center" readingOrder="2"/>
    </xf>
    <xf numFmtId="0" fontId="30" fillId="0" borderId="66" xfId="0" applyFont="1" applyFill="1" applyBorder="1" applyAlignment="1">
      <alignment horizontal="center" readingOrder="2"/>
    </xf>
    <xf numFmtId="0" fontId="30" fillId="0" borderId="67" xfId="0" applyFont="1" applyFill="1" applyBorder="1" applyAlignment="1">
      <alignment horizontal="center" readingOrder="2"/>
    </xf>
    <xf numFmtId="0" fontId="13" fillId="0" borderId="68" xfId="0" applyFont="1" applyFill="1" applyBorder="1" applyAlignment="1">
      <alignment horizontal="center" readingOrder="2"/>
    </xf>
    <xf numFmtId="0" fontId="13" fillId="0" borderId="69" xfId="0" applyFont="1" applyFill="1" applyBorder="1" applyAlignment="1">
      <alignment horizontal="center" readingOrder="2"/>
    </xf>
    <xf numFmtId="0" fontId="13" fillId="0" borderId="70" xfId="0" applyFont="1" applyFill="1" applyBorder="1" applyAlignment="1">
      <alignment horizontal="center" readingOrder="2"/>
    </xf>
    <xf numFmtId="0" fontId="15" fillId="0" borderId="66" xfId="0" applyFont="1" applyFill="1" applyBorder="1" applyAlignment="1">
      <alignment horizontal="center" readingOrder="2"/>
    </xf>
    <xf numFmtId="0" fontId="31" fillId="0" borderId="67" xfId="0" applyFont="1" applyFill="1" applyBorder="1" applyAlignment="1">
      <alignment horizontal="center" readingOrder="2"/>
    </xf>
    <xf numFmtId="0" fontId="19" fillId="0" borderId="66" xfId="0" applyFont="1" applyFill="1" applyBorder="1" applyAlignment="1">
      <alignment readingOrder="2"/>
    </xf>
    <xf numFmtId="0" fontId="13" fillId="0" borderId="67" xfId="0" applyFont="1" applyFill="1" applyBorder="1" applyAlignment="1">
      <alignment horizontal="center" readingOrder="2"/>
    </xf>
    <xf numFmtId="0" fontId="13" fillId="0" borderId="66" xfId="0" applyFont="1" applyFill="1" applyBorder="1" applyAlignment="1">
      <alignment horizontal="center" readingOrder="2"/>
    </xf>
    <xf numFmtId="0" fontId="13" fillId="0" borderId="67" xfId="0" applyFont="1" applyFill="1" applyBorder="1" applyAlignment="1">
      <alignment horizontal="right" readingOrder="2"/>
    </xf>
    <xf numFmtId="0" fontId="14" fillId="0" borderId="66" xfId="0" applyFont="1" applyFill="1" applyBorder="1" applyAlignment="1">
      <alignment readingOrder="2"/>
    </xf>
    <xf numFmtId="0" fontId="11" fillId="0" borderId="71" xfId="0" applyFont="1" applyFill="1" applyBorder="1" applyAlignment="1">
      <alignment vertical="center" wrapText="1" readingOrder="2"/>
    </xf>
    <xf numFmtId="0" fontId="11" fillId="0" borderId="72" xfId="0" applyFont="1" applyFill="1" applyBorder="1" applyAlignment="1">
      <alignment vertical="center" wrapText="1" readingOrder="2"/>
    </xf>
    <xf numFmtId="0" fontId="13" fillId="0" borderId="72" xfId="0" applyFont="1" applyFill="1" applyBorder="1" applyAlignment="1">
      <alignment horizontal="center" readingOrder="2"/>
    </xf>
    <xf numFmtId="0" fontId="13" fillId="0" borderId="73" xfId="0" applyFont="1" applyFill="1" applyBorder="1" applyAlignment="1">
      <alignment horizontal="center" readingOrder="2"/>
    </xf>
    <xf numFmtId="0" fontId="2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1" fillId="0" borderId="17" xfId="0" applyFont="1" applyFill="1" applyBorder="1" applyAlignment="1">
      <alignment vertical="center" wrapText="1" readingOrder="2"/>
    </xf>
    <xf numFmtId="0" fontId="23" fillId="4" borderId="1" xfId="0" applyFont="1" applyFill="1" applyBorder="1" applyAlignment="1">
      <alignment horizontal="center" vertical="center" readingOrder="2"/>
    </xf>
    <xf numFmtId="9" fontId="21" fillId="0" borderId="1" xfId="0" applyNumberFormat="1" applyFont="1" applyBorder="1" applyAlignment="1">
      <alignment horizontal="center" vertical="center" readingOrder="2"/>
    </xf>
    <xf numFmtId="0" fontId="23" fillId="4" borderId="1" xfId="0" applyFont="1" applyFill="1" applyBorder="1" applyAlignment="1">
      <alignment horizontal="center" vertical="center" readingOrder="2"/>
    </xf>
    <xf numFmtId="0" fontId="17" fillId="4" borderId="1" xfId="0" applyFont="1" applyFill="1" applyBorder="1" applyAlignment="1">
      <alignment horizontal="center" vertical="center" readingOrder="2"/>
    </xf>
    <xf numFmtId="0" fontId="17" fillId="4" borderId="1" xfId="0" applyFont="1" applyFill="1" applyBorder="1" applyAlignment="1">
      <alignment horizontal="center" vertical="center" wrapText="1" readingOrder="2"/>
    </xf>
    <xf numFmtId="0" fontId="8" fillId="0" borderId="0" xfId="0" applyFont="1"/>
    <xf numFmtId="0" fontId="8" fillId="0" borderId="0" xfId="0" applyFont="1" applyAlignment="1">
      <alignment horizontal="center" vertical="center" readingOrder="2"/>
    </xf>
    <xf numFmtId="0" fontId="17" fillId="8" borderId="1" xfId="0" applyFont="1" applyFill="1" applyBorder="1" applyAlignment="1">
      <alignment horizontal="center" vertical="center" readingOrder="2"/>
    </xf>
    <xf numFmtId="0" fontId="21" fillId="0" borderId="1" xfId="0" applyFont="1" applyBorder="1" applyAlignment="1">
      <alignment horizontal="center" vertical="center" shrinkToFit="1" readingOrder="2"/>
    </xf>
    <xf numFmtId="0" fontId="29" fillId="0" borderId="2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readingOrder="2"/>
    </xf>
    <xf numFmtId="0" fontId="35" fillId="0" borderId="1" xfId="0" applyFont="1" applyBorder="1" applyAlignment="1">
      <alignment horizontal="center" vertical="center" wrapText="1" readingOrder="2"/>
    </xf>
    <xf numFmtId="0" fontId="21" fillId="9" borderId="4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6" fillId="4" borderId="37" xfId="0" applyNumberFormat="1" applyFont="1" applyFill="1" applyBorder="1" applyAlignment="1">
      <alignment horizontal="center" vertical="center" shrinkToFi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53" xfId="0" applyNumberFormat="1" applyFont="1" applyFill="1" applyBorder="1" applyAlignment="1">
      <alignment horizontal="center" vertical="center" shrinkToFit="1"/>
    </xf>
    <xf numFmtId="0" fontId="6" fillId="4" borderId="54" xfId="0" applyNumberFormat="1" applyFont="1" applyFill="1" applyBorder="1" applyAlignment="1">
      <alignment horizontal="center" vertical="center" shrinkToFit="1"/>
    </xf>
    <xf numFmtId="0" fontId="21" fillId="9" borderId="80" xfId="0" applyFont="1" applyFill="1" applyBorder="1" applyAlignment="1">
      <alignment horizontal="center" vertical="center" wrapText="1" readingOrder="2"/>
    </xf>
    <xf numFmtId="0" fontId="24" fillId="0" borderId="17" xfId="0" applyFont="1" applyBorder="1" applyAlignment="1">
      <alignment vertical="center"/>
    </xf>
    <xf numFmtId="49" fontId="16" fillId="0" borderId="5" xfId="0" applyNumberFormat="1" applyFont="1" applyBorder="1" applyAlignment="1">
      <alignment horizontal="center" vertical="center" wrapText="1" readingOrder="2"/>
    </xf>
    <xf numFmtId="0" fontId="21" fillId="5" borderId="1" xfId="0" applyFont="1" applyFill="1" applyBorder="1" applyAlignment="1">
      <alignment horizontal="center" vertical="center" readingOrder="2"/>
    </xf>
    <xf numFmtId="0" fontId="23" fillId="5" borderId="1" xfId="0" applyFont="1" applyFill="1" applyBorder="1" applyAlignment="1">
      <alignment horizontal="center" vertical="center" readingOrder="2"/>
    </xf>
    <xf numFmtId="0" fontId="6" fillId="5" borderId="0" xfId="0" applyFont="1" applyFill="1" applyAlignment="1">
      <alignment horizontal="center"/>
    </xf>
    <xf numFmtId="0" fontId="4" fillId="5" borderId="0" xfId="0" applyNumberFormat="1" applyFont="1" applyFill="1" applyAlignment="1">
      <alignment horizontal="center" vertical="center" shrinkToFit="1"/>
    </xf>
    <xf numFmtId="0" fontId="4" fillId="3" borderId="41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3" borderId="2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29" fillId="0" borderId="0" xfId="0" applyFont="1"/>
    <xf numFmtId="0" fontId="35" fillId="8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 vertical="center" wrapText="1" readingOrder="2"/>
    </xf>
    <xf numFmtId="0" fontId="35" fillId="0" borderId="4" xfId="0" applyFont="1" applyBorder="1" applyAlignment="1">
      <alignment horizontal="center" vertical="center" wrapText="1" readingOrder="2"/>
    </xf>
    <xf numFmtId="49" fontId="8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49" fontId="8" fillId="10" borderId="1" xfId="0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 readingOrder="2"/>
    </xf>
    <xf numFmtId="0" fontId="8" fillId="10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6" fillId="10" borderId="1" xfId="0" applyFont="1" applyFill="1" applyBorder="1" applyAlignment="1">
      <alignment horizontal="center" vertical="center" shrinkToFit="1" readingOrder="2"/>
    </xf>
    <xf numFmtId="0" fontId="16" fillId="0" borderId="1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center"/>
    </xf>
    <xf numFmtId="49" fontId="16" fillId="10" borderId="1" xfId="0" applyNumberFormat="1" applyFont="1" applyFill="1" applyBorder="1" applyAlignment="1">
      <alignment horizontal="center" vertical="center" wrapText="1" readingOrder="2"/>
    </xf>
    <xf numFmtId="49" fontId="16" fillId="0" borderId="1" xfId="0" applyNumberFormat="1" applyFont="1" applyBorder="1" applyAlignment="1">
      <alignment horizontal="center" vertical="center" wrapText="1" readingOrder="2"/>
    </xf>
    <xf numFmtId="0" fontId="8" fillId="2" borderId="0" xfId="0" applyFont="1" applyFill="1" applyAlignment="1">
      <alignment horizontal="center" vertical="center"/>
    </xf>
    <xf numFmtId="0" fontId="16" fillId="10" borderId="4" xfId="0" applyFont="1" applyFill="1" applyBorder="1" applyAlignment="1">
      <alignment horizontal="center" vertical="center" shrinkToFit="1" readingOrder="2"/>
    </xf>
    <xf numFmtId="0" fontId="16" fillId="10" borderId="4" xfId="0" applyFont="1" applyFill="1" applyBorder="1" applyAlignment="1">
      <alignment horizontal="center" vertical="center" wrapText="1" shrinkToFit="1" readingOrder="2"/>
    </xf>
    <xf numFmtId="0" fontId="8" fillId="11" borderId="0" xfId="0" applyFont="1" applyFill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 readingOrder="2"/>
    </xf>
    <xf numFmtId="0" fontId="23" fillId="0" borderId="1" xfId="0" applyFont="1" applyFill="1" applyBorder="1" applyAlignment="1">
      <alignment horizontal="center" vertical="center" readingOrder="2"/>
    </xf>
    <xf numFmtId="49" fontId="16" fillId="0" borderId="40" xfId="0" applyNumberFormat="1" applyFont="1" applyBorder="1" applyAlignment="1">
      <alignment horizontal="center" vertical="center" wrapText="1" readingOrder="2"/>
    </xf>
    <xf numFmtId="49" fontId="16" fillId="0" borderId="5" xfId="0" applyNumberFormat="1" applyFont="1" applyFill="1" applyBorder="1" applyAlignment="1">
      <alignment horizontal="center" vertical="center" wrapText="1" readingOrder="2"/>
    </xf>
    <xf numFmtId="0" fontId="16" fillId="4" borderId="1" xfId="0" applyFont="1" applyFill="1" applyBorder="1" applyAlignment="1">
      <alignment horizontal="center" vertical="center" wrapText="1" readingOrder="2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Alignment="1">
      <alignment horizontal="center" vertical="center"/>
    </xf>
    <xf numFmtId="0" fontId="4" fillId="10" borderId="0" xfId="0" applyNumberFormat="1" applyFont="1" applyFill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shrinkToFit="1"/>
    </xf>
    <xf numFmtId="49" fontId="17" fillId="0" borderId="5" xfId="0" applyNumberFormat="1" applyFont="1" applyFill="1" applyBorder="1" applyAlignment="1">
      <alignment horizontal="center" vertical="center" wrapText="1" readingOrder="2"/>
    </xf>
    <xf numFmtId="0" fontId="17" fillId="0" borderId="32" xfId="0" applyFont="1" applyFill="1" applyBorder="1" applyAlignment="1">
      <alignment horizontal="center" vertical="center" wrapText="1" readingOrder="2"/>
    </xf>
    <xf numFmtId="0" fontId="37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center" vertical="center" shrinkToFit="1" readingOrder="2"/>
    </xf>
    <xf numFmtId="0" fontId="17" fillId="0" borderId="1" xfId="0" applyFont="1" applyFill="1" applyBorder="1" applyAlignment="1">
      <alignment horizontal="center" vertical="center" shrinkToFit="1" readingOrder="2"/>
    </xf>
    <xf numFmtId="0" fontId="16" fillId="0" borderId="5" xfId="0" applyFont="1" applyFill="1" applyBorder="1" applyAlignment="1">
      <alignment horizontal="center" vertical="center" shrinkToFit="1" readingOrder="2"/>
    </xf>
    <xf numFmtId="0" fontId="16" fillId="0" borderId="1" xfId="0" applyFont="1" applyFill="1" applyBorder="1" applyAlignment="1">
      <alignment horizontal="center" vertical="center" shrinkToFit="1" readingOrder="2"/>
    </xf>
    <xf numFmtId="0" fontId="16" fillId="0" borderId="5" xfId="0" applyFont="1" applyBorder="1" applyAlignment="1">
      <alignment horizontal="center" vertical="center" shrinkToFit="1" readingOrder="2"/>
    </xf>
    <xf numFmtId="0" fontId="8" fillId="0" borderId="0" xfId="0" applyFont="1" applyAlignment="1">
      <alignment horizontal="center" shrinkToFi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 shrinkToFit="1"/>
    </xf>
    <xf numFmtId="0" fontId="29" fillId="4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1" fillId="10" borderId="1" xfId="0" applyFont="1" applyFill="1" applyBorder="1" applyAlignment="1">
      <alignment horizontal="center" vertical="center" readingOrder="2"/>
    </xf>
    <xf numFmtId="0" fontId="6" fillId="10" borderId="0" xfId="0" applyFont="1" applyFill="1" applyAlignment="1">
      <alignment horizontal="center"/>
    </xf>
    <xf numFmtId="0" fontId="8" fillId="0" borderId="0" xfId="0" applyFont="1" applyAlignment="1">
      <alignment horizontal="center" readingOrder="1"/>
    </xf>
    <xf numFmtId="0" fontId="35" fillId="4" borderId="1" xfId="0" applyFont="1" applyFill="1" applyBorder="1" applyAlignment="1">
      <alignment horizontal="center" vertical="center" wrapText="1" readingOrder="2"/>
    </xf>
    <xf numFmtId="0" fontId="4" fillId="4" borderId="0" xfId="0" applyFont="1" applyFill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4" borderId="33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3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3" fontId="6" fillId="4" borderId="4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/>
    </xf>
    <xf numFmtId="3" fontId="23" fillId="0" borderId="54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/>
    </xf>
    <xf numFmtId="3" fontId="23" fillId="0" borderId="55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/>
    </xf>
    <xf numFmtId="3" fontId="6" fillId="4" borderId="84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3" fontId="23" fillId="4" borderId="54" xfId="0" applyNumberFormat="1" applyFont="1" applyFill="1" applyBorder="1" applyAlignment="1">
      <alignment horizontal="center" vertical="center"/>
    </xf>
    <xf numFmtId="3" fontId="23" fillId="4" borderId="38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 wrapText="1"/>
    </xf>
    <xf numFmtId="3" fontId="23" fillId="4" borderId="55" xfId="0" applyNumberFormat="1" applyFont="1" applyFill="1" applyBorder="1" applyAlignment="1">
      <alignment horizontal="center" vertical="center"/>
    </xf>
    <xf numFmtId="3" fontId="23" fillId="0" borderId="36" xfId="0" applyNumberFormat="1" applyFont="1" applyBorder="1" applyAlignment="1">
      <alignment horizontal="center" vertical="center"/>
    </xf>
    <xf numFmtId="3" fontId="23" fillId="4" borderId="39" xfId="0" applyNumberFormat="1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 readingOrder="2"/>
    </xf>
    <xf numFmtId="3" fontId="23" fillId="4" borderId="88" xfId="0" applyNumberFormat="1" applyFont="1" applyFill="1" applyBorder="1" applyAlignment="1">
      <alignment horizontal="center" vertical="center"/>
    </xf>
    <xf numFmtId="3" fontId="23" fillId="4" borderId="49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shrinkToFit="1"/>
    </xf>
    <xf numFmtId="3" fontId="4" fillId="0" borderId="1" xfId="0" applyNumberFormat="1" applyFont="1" applyFill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 shrinkToFit="1"/>
    </xf>
    <xf numFmtId="3" fontId="5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6" fillId="0" borderId="25" xfId="0" applyNumberFormat="1" applyFont="1" applyFill="1" applyBorder="1" applyAlignment="1">
      <alignment horizontal="center" vertical="center" wrapText="1" readingOrder="2"/>
    </xf>
    <xf numFmtId="3" fontId="16" fillId="0" borderId="1" xfId="0" applyNumberFormat="1" applyFont="1" applyFill="1" applyBorder="1" applyAlignment="1">
      <alignment horizontal="center" vertical="center" wrapText="1" readingOrder="2"/>
    </xf>
    <xf numFmtId="3" fontId="8" fillId="0" borderId="26" xfId="0" applyNumberFormat="1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 wrapText="1" readingOrder="2"/>
    </xf>
    <xf numFmtId="3" fontId="16" fillId="0" borderId="2" xfId="0" applyNumberFormat="1" applyFont="1" applyFill="1" applyBorder="1" applyAlignment="1">
      <alignment horizontal="center" vertical="center" wrapText="1" readingOrder="2"/>
    </xf>
    <xf numFmtId="3" fontId="8" fillId="0" borderId="15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 wrapText="1" readingOrder="2"/>
    </xf>
    <xf numFmtId="3" fontId="16" fillId="0" borderId="1" xfId="0" applyNumberFormat="1" applyFont="1" applyBorder="1" applyAlignment="1">
      <alignment horizontal="center" vertical="center" wrapText="1" readingOrder="2"/>
    </xf>
    <xf numFmtId="3" fontId="8" fillId="0" borderId="15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 wrapText="1" readingOrder="2"/>
    </xf>
    <xf numFmtId="3" fontId="16" fillId="4" borderId="36" xfId="0" applyNumberFormat="1" applyFont="1" applyFill="1" applyBorder="1" applyAlignment="1">
      <alignment horizontal="center" vertical="center" wrapText="1" readingOrder="2"/>
    </xf>
    <xf numFmtId="3" fontId="16" fillId="4" borderId="15" xfId="0" applyNumberFormat="1" applyFont="1" applyFill="1" applyBorder="1" applyAlignment="1">
      <alignment horizontal="center" vertical="center" wrapText="1" readingOrder="2"/>
    </xf>
    <xf numFmtId="3" fontId="16" fillId="4" borderId="2" xfId="0" applyNumberFormat="1" applyFont="1" applyFill="1" applyBorder="1" applyAlignment="1">
      <alignment horizontal="center" vertical="center" wrapText="1" readingOrder="2"/>
    </xf>
    <xf numFmtId="3" fontId="16" fillId="4" borderId="92" xfId="0" applyNumberFormat="1" applyFont="1" applyFill="1" applyBorder="1" applyAlignment="1">
      <alignment horizontal="center" vertical="center" wrapText="1" readingOrder="2"/>
    </xf>
    <xf numFmtId="3" fontId="16" fillId="0" borderId="36" xfId="0" applyNumberFormat="1" applyFont="1" applyBorder="1" applyAlignment="1">
      <alignment horizontal="center" vertical="center" wrapText="1" readingOrder="2"/>
    </xf>
    <xf numFmtId="3" fontId="16" fillId="10" borderId="1" xfId="0" applyNumberFormat="1" applyFont="1" applyFill="1" applyBorder="1" applyAlignment="1">
      <alignment horizontal="center" vertical="center" wrapText="1" readingOrder="2"/>
    </xf>
    <xf numFmtId="3" fontId="16" fillId="10" borderId="36" xfId="0" applyNumberFormat="1" applyFont="1" applyFill="1" applyBorder="1" applyAlignment="1">
      <alignment horizontal="center" vertical="center" wrapText="1" readingOrder="2"/>
    </xf>
    <xf numFmtId="3" fontId="16" fillId="10" borderId="15" xfId="0" applyNumberFormat="1" applyFont="1" applyFill="1" applyBorder="1" applyAlignment="1">
      <alignment horizontal="center" vertical="center" wrapText="1" readingOrder="2"/>
    </xf>
    <xf numFmtId="3" fontId="16" fillId="10" borderId="2" xfId="0" applyNumberFormat="1" applyFont="1" applyFill="1" applyBorder="1" applyAlignment="1">
      <alignment horizontal="center" vertical="center" wrapText="1" readingOrder="2"/>
    </xf>
    <xf numFmtId="3" fontId="4" fillId="0" borderId="1" xfId="0" applyNumberFormat="1" applyFont="1" applyBorder="1" applyAlignment="1">
      <alignment vertical="center"/>
    </xf>
    <xf numFmtId="3" fontId="4" fillId="0" borderId="36" xfId="0" applyNumberFormat="1" applyFont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5" fillId="4" borderId="48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readingOrder="2"/>
    </xf>
    <xf numFmtId="3" fontId="4" fillId="0" borderId="1" xfId="0" applyNumberFormat="1" applyFont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 readingOrder="2"/>
    </xf>
    <xf numFmtId="3" fontId="29" fillId="0" borderId="0" xfId="0" applyNumberFormat="1" applyFont="1" applyAlignment="1">
      <alignment horizontal="center"/>
    </xf>
    <xf numFmtId="3" fontId="23" fillId="10" borderId="1" xfId="0" applyNumberFormat="1" applyFont="1" applyFill="1" applyBorder="1" applyAlignment="1">
      <alignment horizontal="center" vertical="center" readingOrder="2"/>
    </xf>
    <xf numFmtId="3" fontId="23" fillId="0" borderId="1" xfId="0" applyNumberFormat="1" applyFont="1" applyBorder="1" applyAlignment="1">
      <alignment horizontal="center" vertical="center" readingOrder="2"/>
    </xf>
    <xf numFmtId="3" fontId="6" fillId="10" borderId="1" xfId="0" applyNumberFormat="1" applyFont="1" applyFill="1" applyBorder="1" applyAlignment="1">
      <alignment horizontal="center"/>
    </xf>
    <xf numFmtId="3" fontId="23" fillId="5" borderId="1" xfId="0" applyNumberFormat="1" applyFont="1" applyFill="1" applyBorder="1" applyAlignment="1">
      <alignment horizontal="center" vertical="center" readingOrder="2"/>
    </xf>
    <xf numFmtId="3" fontId="17" fillId="7" borderId="4" xfId="0" applyNumberFormat="1" applyFont="1" applyFill="1" applyBorder="1" applyAlignment="1">
      <alignment horizontal="center" vertical="center" readingOrder="2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8" fillId="0" borderId="0" xfId="0" applyNumberFormat="1" applyFont="1"/>
    <xf numFmtId="3" fontId="23" fillId="0" borderId="4" xfId="0" applyNumberFormat="1" applyFont="1" applyBorder="1" applyAlignment="1">
      <alignment horizontal="center" vertical="center"/>
    </xf>
    <xf numFmtId="3" fontId="23" fillId="0" borderId="8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/>
    </xf>
    <xf numFmtId="0" fontId="4" fillId="3" borderId="35" xfId="0" applyNumberFormat="1" applyFont="1" applyFill="1" applyBorder="1" applyAlignment="1">
      <alignment horizontal="center" vertical="center"/>
    </xf>
    <xf numFmtId="0" fontId="4" fillId="3" borderId="81" xfId="0" applyNumberFormat="1" applyFont="1" applyFill="1" applyBorder="1" applyAlignment="1">
      <alignment horizontal="center" vertical="center"/>
    </xf>
    <xf numFmtId="0" fontId="4" fillId="3" borderId="51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1" xfId="0" applyNumberFormat="1" applyFont="1" applyFill="1" applyBorder="1" applyAlignment="1">
      <alignment horizontal="center" vertical="center"/>
    </xf>
    <xf numFmtId="0" fontId="4" fillId="0" borderId="5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9" fontId="42" fillId="0" borderId="0" xfId="0" applyNumberFormat="1" applyFont="1" applyBorder="1" applyAlignment="1">
      <alignment vertical="center"/>
    </xf>
    <xf numFmtId="9" fontId="42" fillId="0" borderId="28" xfId="0" applyNumberFormat="1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3" fontId="16" fillId="5" borderId="92" xfId="0" applyNumberFormat="1" applyFont="1" applyFill="1" applyBorder="1" applyAlignment="1">
      <alignment horizontal="center" vertical="center" wrapText="1" readingOrder="2"/>
    </xf>
    <xf numFmtId="3" fontId="16" fillId="10" borderId="92" xfId="0" applyNumberFormat="1" applyFont="1" applyFill="1" applyBorder="1" applyAlignment="1">
      <alignment horizontal="center" vertical="center" wrapText="1" readingOrder="2"/>
    </xf>
    <xf numFmtId="0" fontId="23" fillId="4" borderId="84" xfId="0" applyFont="1" applyFill="1" applyBorder="1" applyAlignment="1">
      <alignment horizontal="center" vertical="center" readingOrder="2"/>
    </xf>
    <xf numFmtId="3" fontId="23" fillId="7" borderId="32" xfId="0" applyNumberFormat="1" applyFont="1" applyFill="1" applyBorder="1" applyAlignment="1">
      <alignment horizontal="center" vertical="center" readingOrder="2"/>
    </xf>
    <xf numFmtId="3" fontId="23" fillId="7" borderId="1" xfId="0" applyNumberFormat="1" applyFont="1" applyFill="1" applyBorder="1" applyAlignment="1">
      <alignment horizontal="center" vertical="center" readingOrder="2"/>
    </xf>
    <xf numFmtId="3" fontId="23" fillId="7" borderId="56" xfId="0" applyNumberFormat="1" applyFont="1" applyFill="1" applyBorder="1" applyAlignment="1">
      <alignment horizontal="center" vertical="center" readingOrder="2"/>
    </xf>
    <xf numFmtId="3" fontId="23" fillId="7" borderId="36" xfId="0" applyNumberFormat="1" applyFont="1" applyFill="1" applyBorder="1" applyAlignment="1">
      <alignment horizontal="center" vertical="center" readingOrder="2"/>
    </xf>
    <xf numFmtId="3" fontId="23" fillId="0" borderId="32" xfId="0" applyNumberFormat="1" applyFont="1" applyBorder="1" applyAlignment="1">
      <alignment horizontal="center" vertical="center"/>
    </xf>
    <xf numFmtId="3" fontId="23" fillId="0" borderId="38" xfId="0" applyNumberFormat="1" applyFont="1" applyBorder="1" applyAlignment="1">
      <alignment horizontal="center" vertical="center"/>
    </xf>
    <xf numFmtId="3" fontId="23" fillId="0" borderId="56" xfId="0" applyNumberFormat="1" applyFont="1" applyBorder="1" applyAlignment="1">
      <alignment horizontal="center" vertical="center"/>
    </xf>
    <xf numFmtId="3" fontId="23" fillId="0" borderId="39" xfId="0" applyNumberFormat="1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 readingOrder="2"/>
    </xf>
    <xf numFmtId="0" fontId="4" fillId="5" borderId="53" xfId="0" applyFont="1" applyFill="1" applyBorder="1" applyAlignment="1">
      <alignment horizontal="center" vertical="center" wrapText="1"/>
    </xf>
    <xf numFmtId="3" fontId="4" fillId="0" borderId="54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 wrapText="1"/>
    </xf>
    <xf numFmtId="3" fontId="4" fillId="0" borderId="5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readingOrder="2"/>
    </xf>
    <xf numFmtId="3" fontId="23" fillId="0" borderId="32" xfId="0" applyNumberFormat="1" applyFont="1" applyFill="1" applyBorder="1" applyAlignment="1">
      <alignment horizontal="center" vertical="center"/>
    </xf>
    <xf numFmtId="3" fontId="23" fillId="0" borderId="38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80" xfId="0" applyNumberFormat="1" applyFont="1" applyBorder="1" applyAlignment="1">
      <alignment horizontal="center" vertical="center"/>
    </xf>
    <xf numFmtId="0" fontId="7" fillId="4" borderId="53" xfId="0" applyNumberFormat="1" applyFont="1" applyFill="1" applyBorder="1" applyAlignment="1">
      <alignment horizontal="center" vertical="center" shrinkToFit="1"/>
    </xf>
    <xf numFmtId="3" fontId="7" fillId="4" borderId="54" xfId="0" applyNumberFormat="1" applyFont="1" applyFill="1" applyBorder="1" applyAlignment="1">
      <alignment horizontal="center" vertical="center"/>
    </xf>
    <xf numFmtId="3" fontId="7" fillId="4" borderId="55" xfId="0" applyNumberFormat="1" applyFont="1" applyFill="1" applyBorder="1" applyAlignment="1">
      <alignment horizontal="center" vertical="center"/>
    </xf>
    <xf numFmtId="3" fontId="6" fillId="4" borderId="54" xfId="0" applyNumberFormat="1" applyFont="1" applyFill="1" applyBorder="1" applyAlignment="1">
      <alignment horizontal="center" vertical="center"/>
    </xf>
    <xf numFmtId="3" fontId="16" fillId="4" borderId="1" xfId="0" applyNumberFormat="1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readingOrder="2"/>
    </xf>
    <xf numFmtId="0" fontId="17" fillId="13" borderId="1" xfId="0" applyFont="1" applyFill="1" applyBorder="1" applyAlignment="1">
      <alignment horizontal="center" vertical="center" wrapText="1" readingOrder="2"/>
    </xf>
    <xf numFmtId="3" fontId="23" fillId="13" borderId="1" xfId="0" applyNumberFormat="1" applyFont="1" applyFill="1" applyBorder="1" applyAlignment="1">
      <alignment horizontal="center" vertical="center" readingOrder="2"/>
    </xf>
    <xf numFmtId="0" fontId="4" fillId="13" borderId="85" xfId="0" applyFont="1" applyFill="1" applyBorder="1" applyAlignment="1">
      <alignment horizontal="center" vertical="center" readingOrder="2"/>
    </xf>
    <xf numFmtId="0" fontId="4" fillId="13" borderId="86" xfId="0" applyFont="1" applyFill="1" applyBorder="1" applyAlignment="1">
      <alignment horizontal="center" vertical="center" readingOrder="2"/>
    </xf>
    <xf numFmtId="0" fontId="4" fillId="13" borderId="89" xfId="0" applyFont="1" applyFill="1" applyBorder="1" applyAlignment="1">
      <alignment horizontal="center" vertical="center" readingOrder="2"/>
    </xf>
    <xf numFmtId="3" fontId="4" fillId="13" borderId="87" xfId="0" applyNumberFormat="1" applyFont="1" applyFill="1" applyBorder="1" applyAlignment="1">
      <alignment horizontal="center" vertical="center" readingOrder="2"/>
    </xf>
    <xf numFmtId="0" fontId="4" fillId="13" borderId="53" xfId="0" applyFont="1" applyFill="1" applyBorder="1" applyAlignment="1">
      <alignment horizontal="center" vertical="center" readingOrder="2"/>
    </xf>
    <xf numFmtId="0" fontId="4" fillId="13" borderId="88" xfId="0" applyFont="1" applyFill="1" applyBorder="1" applyAlignment="1">
      <alignment horizontal="center" vertical="center" readingOrder="2"/>
    </xf>
    <xf numFmtId="3" fontId="4" fillId="13" borderId="54" xfId="0" applyNumberFormat="1" applyFont="1" applyFill="1" applyBorder="1" applyAlignment="1">
      <alignment horizontal="center" vertical="center" wrapText="1" readingOrder="2"/>
    </xf>
    <xf numFmtId="0" fontId="4" fillId="13" borderId="90" xfId="0" applyFont="1" applyFill="1" applyBorder="1" applyAlignment="1">
      <alignment horizontal="center" vertical="center" readingOrder="2"/>
    </xf>
    <xf numFmtId="0" fontId="4" fillId="13" borderId="91" xfId="0" applyFont="1" applyFill="1" applyBorder="1" applyAlignment="1">
      <alignment horizontal="center" vertical="center" readingOrder="2"/>
    </xf>
    <xf numFmtId="0" fontId="4" fillId="13" borderId="94" xfId="0" applyFont="1" applyFill="1" applyBorder="1" applyAlignment="1">
      <alignment horizontal="center" vertical="center" readingOrder="2"/>
    </xf>
    <xf numFmtId="3" fontId="5" fillId="13" borderId="38" xfId="0" applyNumberFormat="1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center" vertical="center" wrapText="1"/>
    </xf>
    <xf numFmtId="3" fontId="16" fillId="13" borderId="1" xfId="0" applyNumberFormat="1" applyFont="1" applyFill="1" applyBorder="1" applyAlignment="1">
      <alignment horizontal="center" vertical="center" wrapText="1" readingOrder="2"/>
    </xf>
    <xf numFmtId="3" fontId="16" fillId="13" borderId="38" xfId="0" applyNumberFormat="1" applyFont="1" applyFill="1" applyBorder="1" applyAlignment="1">
      <alignment horizontal="center" vertical="center" wrapText="1" readingOrder="2"/>
    </xf>
    <xf numFmtId="3" fontId="16" fillId="13" borderId="81" xfId="0" applyNumberFormat="1" applyFont="1" applyFill="1" applyBorder="1" applyAlignment="1">
      <alignment horizontal="center" vertical="center" wrapText="1" readingOrder="2"/>
    </xf>
    <xf numFmtId="3" fontId="16" fillId="13" borderId="4" xfId="0" applyNumberFormat="1" applyFont="1" applyFill="1" applyBorder="1" applyAlignment="1">
      <alignment horizontal="center" vertical="center" wrapText="1" readingOrder="2"/>
    </xf>
    <xf numFmtId="3" fontId="16" fillId="13" borderId="4" xfId="0" applyNumberFormat="1" applyFont="1" applyFill="1" applyBorder="1" applyAlignment="1">
      <alignment horizontal="center" vertical="center" readingOrder="2"/>
    </xf>
    <xf numFmtId="49" fontId="8" fillId="13" borderId="1" xfId="0" applyNumberFormat="1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 wrapText="1" readingOrder="2"/>
    </xf>
    <xf numFmtId="3" fontId="16" fillId="13" borderId="32" xfId="0" applyNumberFormat="1" applyFont="1" applyFill="1" applyBorder="1" applyAlignment="1">
      <alignment horizontal="center" vertical="center" wrapText="1" readingOrder="2"/>
    </xf>
    <xf numFmtId="3" fontId="16" fillId="13" borderId="56" xfId="0" applyNumberFormat="1" applyFont="1" applyFill="1" applyBorder="1" applyAlignment="1">
      <alignment horizontal="center" vertical="center" wrapText="1" readingOrder="2"/>
    </xf>
    <xf numFmtId="3" fontId="16" fillId="13" borderId="42" xfId="0" applyNumberFormat="1" applyFont="1" applyFill="1" applyBorder="1" applyAlignment="1">
      <alignment horizontal="center" vertical="center" wrapText="1" readingOrder="2"/>
    </xf>
    <xf numFmtId="3" fontId="16" fillId="13" borderId="77" xfId="0" applyNumberFormat="1" applyFont="1" applyFill="1" applyBorder="1" applyAlignment="1">
      <alignment horizontal="center" vertical="center" wrapText="1" readingOrder="2"/>
    </xf>
    <xf numFmtId="49" fontId="16" fillId="13" borderId="1" xfId="0" applyNumberFormat="1" applyFont="1" applyFill="1" applyBorder="1" applyAlignment="1">
      <alignment horizontal="center" vertical="center" wrapText="1" readingOrder="2"/>
    </xf>
    <xf numFmtId="0" fontId="16" fillId="13" borderId="1" xfId="0" applyFont="1" applyFill="1" applyBorder="1" applyAlignment="1">
      <alignment horizontal="center" vertical="center" wrapText="1" readingOrder="2"/>
    </xf>
    <xf numFmtId="3" fontId="16" fillId="13" borderId="36" xfId="0" applyNumberFormat="1" applyFont="1" applyFill="1" applyBorder="1" applyAlignment="1">
      <alignment horizontal="center" vertical="center" wrapText="1" readingOrder="2"/>
    </xf>
    <xf numFmtId="3" fontId="16" fillId="13" borderId="15" xfId="0" applyNumberFormat="1" applyFont="1" applyFill="1" applyBorder="1" applyAlignment="1">
      <alignment horizontal="center" vertical="center" wrapText="1" readingOrder="2"/>
    </xf>
    <xf numFmtId="3" fontId="16" fillId="13" borderId="2" xfId="0" applyNumberFormat="1" applyFont="1" applyFill="1" applyBorder="1" applyAlignment="1">
      <alignment horizontal="center" vertical="center" wrapText="1" readingOrder="2"/>
    </xf>
    <xf numFmtId="3" fontId="16" fillId="13" borderId="92" xfId="0" applyNumberFormat="1" applyFont="1" applyFill="1" applyBorder="1" applyAlignment="1">
      <alignment horizontal="center" vertical="center" wrapText="1" readingOrder="2"/>
    </xf>
    <xf numFmtId="3" fontId="16" fillId="13" borderId="49" xfId="0" applyNumberFormat="1" applyFont="1" applyFill="1" applyBorder="1" applyAlignment="1">
      <alignment horizontal="center" vertical="center" wrapText="1" readingOrder="2"/>
    </xf>
    <xf numFmtId="3" fontId="16" fillId="13" borderId="37" xfId="0" applyNumberFormat="1" applyFont="1" applyFill="1" applyBorder="1" applyAlignment="1">
      <alignment horizontal="center" vertical="center" wrapText="1" readingOrder="2"/>
    </xf>
    <xf numFmtId="3" fontId="16" fillId="13" borderId="78" xfId="0" applyNumberFormat="1" applyFont="1" applyFill="1" applyBorder="1" applyAlignment="1">
      <alignment horizontal="center" vertical="center" wrapText="1" readingOrder="2"/>
    </xf>
    <xf numFmtId="3" fontId="16" fillId="13" borderId="38" xfId="0" applyNumberFormat="1" applyFont="1" applyFill="1" applyBorder="1" applyAlignment="1">
      <alignment horizontal="center" vertical="center" readingOrder="2"/>
    </xf>
    <xf numFmtId="0" fontId="6" fillId="13" borderId="1" xfId="0" applyNumberFormat="1" applyFont="1" applyFill="1" applyBorder="1" applyAlignment="1">
      <alignment horizontal="center" vertical="center" shrinkToFit="1"/>
    </xf>
    <xf numFmtId="0" fontId="6" fillId="13" borderId="2" xfId="0" applyNumberFormat="1" applyFont="1" applyFill="1" applyBorder="1" applyAlignment="1">
      <alignment horizontal="center" vertical="center" shrinkToFit="1"/>
    </xf>
    <xf numFmtId="3" fontId="4" fillId="13" borderId="1" xfId="0" applyNumberFormat="1" applyFont="1" applyFill="1" applyBorder="1" applyAlignment="1">
      <alignment horizontal="center" vertical="center" shrinkToFit="1"/>
    </xf>
    <xf numFmtId="0" fontId="6" fillId="13" borderId="4" xfId="0" applyNumberFormat="1" applyFont="1" applyFill="1" applyBorder="1" applyAlignment="1">
      <alignment horizontal="center" vertical="center" shrinkToFit="1"/>
    </xf>
    <xf numFmtId="3" fontId="9" fillId="13" borderId="19" xfId="0" applyNumberFormat="1" applyFont="1" applyFill="1" applyBorder="1" applyAlignment="1">
      <alignment horizontal="center" vertical="center" wrapText="1" shrinkToFit="1"/>
    </xf>
    <xf numFmtId="3" fontId="9" fillId="13" borderId="19" xfId="0" applyNumberFormat="1" applyFont="1" applyFill="1" applyBorder="1" applyAlignment="1">
      <alignment horizontal="center" vertical="center" shrinkToFit="1"/>
    </xf>
    <xf numFmtId="3" fontId="4" fillId="13" borderId="5" xfId="0" applyNumberFormat="1" applyFont="1" applyFill="1" applyBorder="1" applyAlignment="1">
      <alignment horizontal="center" vertical="center" shrinkToFit="1"/>
    </xf>
    <xf numFmtId="3" fontId="29" fillId="4" borderId="1" xfId="0" applyNumberFormat="1" applyFont="1" applyFill="1" applyBorder="1" applyAlignment="1">
      <alignment horizontal="center" vertical="center"/>
    </xf>
    <xf numFmtId="3" fontId="29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shrinkToFit="1"/>
    </xf>
    <xf numFmtId="0" fontId="4" fillId="0" borderId="2" xfId="0" applyNumberFormat="1" applyFont="1" applyBorder="1" applyAlignment="1">
      <alignment horizontal="center" vertical="center" shrinkToFit="1"/>
    </xf>
    <xf numFmtId="3" fontId="37" fillId="0" borderId="1" xfId="0" applyNumberFormat="1" applyFont="1" applyBorder="1" applyAlignment="1">
      <alignment horizontal="center" vertical="center" wrapText="1"/>
    </xf>
    <xf numFmtId="3" fontId="37" fillId="0" borderId="36" xfId="0" applyNumberFormat="1" applyFont="1" applyBorder="1" applyAlignment="1">
      <alignment horizontal="center" vertical="center" wrapText="1"/>
    </xf>
    <xf numFmtId="3" fontId="37" fillId="4" borderId="49" xfId="0" applyNumberFormat="1" applyFont="1" applyFill="1" applyBorder="1" applyAlignment="1">
      <alignment horizontal="center" vertical="center" wrapText="1"/>
    </xf>
    <xf numFmtId="3" fontId="37" fillId="4" borderId="39" xfId="0" applyNumberFormat="1" applyFont="1" applyFill="1" applyBorder="1" applyAlignment="1">
      <alignment horizontal="center" vertical="center" wrapText="1"/>
    </xf>
    <xf numFmtId="3" fontId="37" fillId="4" borderId="54" xfId="0" applyNumberFormat="1" applyFont="1" applyFill="1" applyBorder="1" applyAlignment="1">
      <alignment horizontal="center"/>
    </xf>
    <xf numFmtId="3" fontId="37" fillId="4" borderId="55" xfId="0" applyNumberFormat="1" applyFont="1" applyFill="1" applyBorder="1" applyAlignment="1">
      <alignment horizontal="center" vertical="center"/>
    </xf>
    <xf numFmtId="3" fontId="17" fillId="13" borderId="88" xfId="0" applyNumberFormat="1" applyFont="1" applyFill="1" applyBorder="1" applyAlignment="1">
      <alignment horizontal="center" vertical="center"/>
    </xf>
    <xf numFmtId="3" fontId="17" fillId="13" borderId="55" xfId="0" applyNumberFormat="1" applyFont="1" applyFill="1" applyBorder="1" applyAlignment="1">
      <alignment horizontal="center" vertical="center"/>
    </xf>
    <xf numFmtId="3" fontId="37" fillId="0" borderId="0" xfId="0" applyNumberFormat="1" applyFont="1" applyBorder="1" applyAlignment="1">
      <alignment horizontal="center" vertical="center"/>
    </xf>
    <xf numFmtId="3" fontId="17" fillId="0" borderId="54" xfId="0" applyNumberFormat="1" applyFont="1" applyBorder="1" applyAlignment="1">
      <alignment horizontal="center" vertical="center"/>
    </xf>
    <xf numFmtId="3" fontId="17" fillId="0" borderId="55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37" fillId="0" borderId="41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 readingOrder="2"/>
    </xf>
    <xf numFmtId="3" fontId="37" fillId="0" borderId="1" xfId="0" applyNumberFormat="1" applyFont="1" applyFill="1" applyBorder="1" applyAlignment="1">
      <alignment horizontal="center" vertical="center"/>
    </xf>
    <xf numFmtId="3" fontId="37" fillId="0" borderId="36" xfId="0" applyNumberFormat="1" applyFont="1" applyFill="1" applyBorder="1" applyAlignment="1">
      <alignment horizontal="center" vertical="center"/>
    </xf>
    <xf numFmtId="0" fontId="37" fillId="0" borderId="33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 readingOrder="2"/>
    </xf>
    <xf numFmtId="3" fontId="37" fillId="4" borderId="38" xfId="0" applyNumberFormat="1" applyFont="1" applyFill="1" applyBorder="1" applyAlignment="1">
      <alignment horizontal="center" vertical="center" wrapText="1"/>
    </xf>
    <xf numFmtId="3" fontId="37" fillId="4" borderId="54" xfId="0" applyNumberFormat="1" applyFont="1" applyFill="1" applyBorder="1" applyAlignment="1">
      <alignment horizontal="center" vertical="center" wrapText="1"/>
    </xf>
    <xf numFmtId="3" fontId="37" fillId="4" borderId="55" xfId="0" applyNumberFormat="1" applyFont="1" applyFill="1" applyBorder="1" applyAlignment="1">
      <alignment horizontal="center" vertical="center" wrapText="1"/>
    </xf>
    <xf numFmtId="3" fontId="17" fillId="13" borderId="54" xfId="0" applyNumberFormat="1" applyFont="1" applyFill="1" applyBorder="1" applyAlignment="1">
      <alignment horizontal="center" vertical="center"/>
    </xf>
    <xf numFmtId="164" fontId="4" fillId="13" borderId="54" xfId="5" applyNumberFormat="1" applyFont="1" applyFill="1" applyBorder="1" applyAlignment="1">
      <alignment horizontal="center" vertical="center" wrapText="1" readingOrder="2"/>
    </xf>
    <xf numFmtId="164" fontId="4" fillId="13" borderId="55" xfId="5" applyNumberFormat="1" applyFont="1" applyFill="1" applyBorder="1" applyAlignment="1">
      <alignment horizontal="center" vertical="center" wrapText="1" readingOrder="2"/>
    </xf>
    <xf numFmtId="164" fontId="4" fillId="13" borderId="87" xfId="5" applyNumberFormat="1" applyFont="1" applyFill="1" applyBorder="1" applyAlignment="1">
      <alignment horizontal="center" vertical="center" readingOrder="2"/>
    </xf>
    <xf numFmtId="164" fontId="4" fillId="3" borderId="5" xfId="5" applyNumberFormat="1" applyFont="1" applyFill="1" applyBorder="1" applyAlignment="1">
      <alignment horizontal="center" vertical="center"/>
    </xf>
    <xf numFmtId="164" fontId="4" fillId="3" borderId="35" xfId="5" applyNumberFormat="1" applyFont="1" applyFill="1" applyBorder="1" applyAlignment="1">
      <alignment horizontal="center" vertical="center"/>
    </xf>
    <xf numFmtId="164" fontId="5" fillId="4" borderId="1" xfId="5" applyNumberFormat="1" applyFont="1" applyFill="1" applyBorder="1" applyAlignment="1">
      <alignment horizontal="center" vertical="center" wrapText="1"/>
    </xf>
    <xf numFmtId="164" fontId="5" fillId="4" borderId="36" xfId="5" applyNumberFormat="1" applyFont="1" applyFill="1" applyBorder="1" applyAlignment="1">
      <alignment horizontal="center" vertical="center" wrapText="1"/>
    </xf>
    <xf numFmtId="164" fontId="4" fillId="0" borderId="1" xfId="5" applyNumberFormat="1" applyFont="1" applyFill="1" applyBorder="1" applyAlignment="1">
      <alignment horizontal="center" vertical="center" wrapText="1"/>
    </xf>
    <xf numFmtId="164" fontId="4" fillId="0" borderId="36" xfId="5" applyNumberFormat="1" applyFont="1" applyFill="1" applyBorder="1" applyAlignment="1">
      <alignment horizontal="center" vertical="center" wrapText="1"/>
    </xf>
    <xf numFmtId="164" fontId="4" fillId="3" borderId="1" xfId="5" applyNumberFormat="1" applyFont="1" applyFill="1" applyBorder="1" applyAlignment="1">
      <alignment horizontal="center" vertical="center"/>
    </xf>
    <xf numFmtId="164" fontId="4" fillId="3" borderId="36" xfId="5" applyNumberFormat="1" applyFont="1" applyFill="1" applyBorder="1" applyAlignment="1">
      <alignment horizontal="center" vertical="center"/>
    </xf>
    <xf numFmtId="164" fontId="5" fillId="0" borderId="1" xfId="5" applyNumberFormat="1" applyFont="1" applyFill="1" applyBorder="1" applyAlignment="1">
      <alignment horizontal="center" vertical="center" wrapText="1"/>
    </xf>
    <xf numFmtId="164" fontId="4" fillId="0" borderId="1" xfId="5" applyNumberFormat="1" applyFont="1" applyBorder="1" applyAlignment="1">
      <alignment horizontal="center" vertical="center" wrapText="1"/>
    </xf>
    <xf numFmtId="164" fontId="4" fillId="4" borderId="1" xfId="5" applyNumberFormat="1" applyFont="1" applyFill="1" applyBorder="1" applyAlignment="1">
      <alignment horizontal="center" vertical="center"/>
    </xf>
    <xf numFmtId="164" fontId="4" fillId="4" borderId="36" xfId="5" applyNumberFormat="1" applyFont="1" applyFill="1" applyBorder="1" applyAlignment="1">
      <alignment horizontal="center" vertical="center"/>
    </xf>
    <xf numFmtId="164" fontId="5" fillId="0" borderId="36" xfId="5" applyNumberFormat="1" applyFont="1" applyFill="1" applyBorder="1" applyAlignment="1">
      <alignment horizontal="center" vertical="center" wrapText="1"/>
    </xf>
    <xf numFmtId="164" fontId="5" fillId="0" borderId="1" xfId="5" applyNumberFormat="1" applyFont="1" applyBorder="1" applyAlignment="1">
      <alignment horizontal="center" vertical="center" wrapText="1"/>
    </xf>
    <xf numFmtId="164" fontId="5" fillId="3" borderId="1" xfId="5" applyNumberFormat="1" applyFont="1" applyFill="1" applyBorder="1" applyAlignment="1">
      <alignment horizontal="center" vertical="center" wrapText="1"/>
    </xf>
    <xf numFmtId="164" fontId="5" fillId="3" borderId="36" xfId="5" applyNumberFormat="1" applyFont="1" applyFill="1" applyBorder="1" applyAlignment="1">
      <alignment horizontal="center" vertical="center" wrapText="1"/>
    </xf>
    <xf numFmtId="164" fontId="5" fillId="0" borderId="4" xfId="5" applyNumberFormat="1" applyFont="1" applyFill="1" applyBorder="1" applyAlignment="1">
      <alignment horizontal="center" vertical="center" wrapText="1"/>
    </xf>
    <xf numFmtId="164" fontId="5" fillId="0" borderId="38" xfId="5" applyNumberFormat="1" applyFont="1" applyFill="1" applyBorder="1" applyAlignment="1">
      <alignment horizontal="center" vertical="center" wrapText="1"/>
    </xf>
    <xf numFmtId="164" fontId="4" fillId="13" borderId="94" xfId="5" applyNumberFormat="1" applyFont="1" applyFill="1" applyBorder="1" applyAlignment="1">
      <alignment horizontal="center" vertical="center" readingOrder="2"/>
    </xf>
    <xf numFmtId="164" fontId="5" fillId="5" borderId="1" xfId="5" applyNumberFormat="1" applyFont="1" applyFill="1" applyBorder="1" applyAlignment="1">
      <alignment horizontal="center" vertical="center" wrapText="1"/>
    </xf>
    <xf numFmtId="164" fontId="4" fillId="3" borderId="48" xfId="5" applyNumberFormat="1" applyFont="1" applyFill="1" applyBorder="1" applyAlignment="1">
      <alignment horizontal="center" vertical="center"/>
    </xf>
    <xf numFmtId="164" fontId="5" fillId="5" borderId="2" xfId="5" applyNumberFormat="1" applyFont="1" applyFill="1" applyBorder="1" applyAlignment="1">
      <alignment horizontal="center" vertical="center" wrapText="1"/>
    </xf>
    <xf numFmtId="164" fontId="4" fillId="0" borderId="1" xfId="5" applyNumberFormat="1" applyFont="1" applyFill="1" applyBorder="1" applyAlignment="1">
      <alignment horizontal="center" vertical="center"/>
    </xf>
    <xf numFmtId="164" fontId="4" fillId="0" borderId="36" xfId="5" applyNumberFormat="1" applyFont="1" applyFill="1" applyBorder="1" applyAlignment="1">
      <alignment horizontal="center" vertical="center"/>
    </xf>
    <xf numFmtId="164" fontId="4" fillId="3" borderId="4" xfId="5" applyNumberFormat="1" applyFont="1" applyFill="1" applyBorder="1" applyAlignment="1">
      <alignment horizontal="center" vertical="center"/>
    </xf>
    <xf numFmtId="164" fontId="4" fillId="3" borderId="80" xfId="5" applyNumberFormat="1" applyFont="1" applyFill="1" applyBorder="1" applyAlignment="1">
      <alignment horizontal="center" vertical="center"/>
    </xf>
    <xf numFmtId="164" fontId="4" fillId="0" borderId="4" xfId="5" applyNumberFormat="1" applyFont="1" applyFill="1" applyBorder="1" applyAlignment="1">
      <alignment horizontal="center" vertical="center"/>
    </xf>
    <xf numFmtId="164" fontId="4" fillId="0" borderId="80" xfId="5" applyNumberFormat="1" applyFont="1" applyFill="1" applyBorder="1" applyAlignment="1">
      <alignment horizontal="center" vertical="center"/>
    </xf>
    <xf numFmtId="164" fontId="4" fillId="13" borderId="86" xfId="5" applyNumberFormat="1" applyFont="1" applyFill="1" applyBorder="1" applyAlignment="1">
      <alignment horizontal="center" vertical="center" readingOrder="2"/>
    </xf>
    <xf numFmtId="164" fontId="5" fillId="13" borderId="38" xfId="5" applyNumberFormat="1" applyFont="1" applyFill="1" applyBorder="1" applyAlignment="1">
      <alignment horizontal="center" vertical="center" wrapText="1"/>
    </xf>
    <xf numFmtId="164" fontId="5" fillId="13" borderId="82" xfId="5" applyNumberFormat="1" applyFont="1" applyFill="1" applyBorder="1" applyAlignment="1">
      <alignment horizontal="center" vertical="center" wrapText="1"/>
    </xf>
    <xf numFmtId="164" fontId="4" fillId="0" borderId="0" xfId="5" applyNumberFormat="1" applyFont="1" applyAlignment="1">
      <alignment horizontal="center" vertical="center"/>
    </xf>
    <xf numFmtId="3" fontId="43" fillId="0" borderId="26" xfId="0" applyNumberFormat="1" applyFont="1" applyFill="1" applyBorder="1" applyAlignment="1">
      <alignment horizontal="center" vertical="center" wrapText="1" readingOrder="2"/>
    </xf>
    <xf numFmtId="3" fontId="43" fillId="0" borderId="15" xfId="0" applyNumberFormat="1" applyFont="1" applyFill="1" applyBorder="1" applyAlignment="1">
      <alignment horizontal="center" vertical="center" wrapText="1" readingOrder="2"/>
    </xf>
    <xf numFmtId="3" fontId="43" fillId="0" borderId="1" xfId="0" applyNumberFormat="1" applyFont="1" applyFill="1" applyBorder="1" applyAlignment="1">
      <alignment horizontal="center" vertical="center" wrapText="1" readingOrder="2"/>
    </xf>
    <xf numFmtId="3" fontId="43" fillId="0" borderId="28" xfId="0" applyNumberFormat="1" applyFont="1" applyFill="1" applyBorder="1" applyAlignment="1">
      <alignment horizontal="center" vertical="center" wrapText="1" readingOrder="2"/>
    </xf>
    <xf numFmtId="3" fontId="43" fillId="0" borderId="5" xfId="0" applyNumberFormat="1" applyFont="1" applyFill="1" applyBorder="1" applyAlignment="1">
      <alignment horizontal="center" vertical="center" wrapText="1" readingOrder="2"/>
    </xf>
    <xf numFmtId="3" fontId="43" fillId="0" borderId="3" xfId="0" applyNumberFormat="1" applyFont="1" applyFill="1" applyBorder="1" applyAlignment="1">
      <alignment horizontal="center" vertical="center" wrapText="1" readingOrder="2"/>
    </xf>
    <xf numFmtId="3" fontId="44" fillId="13" borderId="49" xfId="0" applyNumberFormat="1" applyFont="1" applyFill="1" applyBorder="1" applyAlignment="1">
      <alignment horizontal="center" vertical="center"/>
    </xf>
    <xf numFmtId="164" fontId="4" fillId="0" borderId="2" xfId="5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17" fillId="13" borderId="1" xfId="0" applyFont="1" applyFill="1" applyBorder="1" applyAlignment="1" applyProtection="1">
      <alignment horizontal="center" vertical="center" wrapText="1" readingOrder="2"/>
    </xf>
    <xf numFmtId="3" fontId="16" fillId="13" borderId="1" xfId="0" applyNumberFormat="1" applyFont="1" applyFill="1" applyBorder="1" applyAlignment="1" applyProtection="1">
      <alignment horizontal="center" vertical="center" wrapText="1" readingOrder="2"/>
    </xf>
    <xf numFmtId="0" fontId="8" fillId="10" borderId="1" xfId="0" applyFont="1" applyFill="1" applyBorder="1" applyAlignment="1" applyProtection="1">
      <alignment horizontal="center" vertical="center" wrapText="1" shrinkToFit="1"/>
      <protection locked="0"/>
    </xf>
    <xf numFmtId="3" fontId="16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3" borderId="1" xfId="0" applyFont="1" applyFill="1" applyBorder="1" applyAlignment="1" applyProtection="1">
      <alignment horizontal="center" vertical="center" wrapText="1" shrinkToFit="1" readingOrder="2"/>
      <protection locked="0"/>
    </xf>
    <xf numFmtId="3" fontId="16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0" borderId="15" xfId="0" applyFont="1" applyBorder="1" applyAlignment="1" applyProtection="1">
      <alignment horizontal="center" vertical="center" shrinkToFit="1" readingOrder="2"/>
      <protection locked="0"/>
    </xf>
    <xf numFmtId="3" fontId="16" fillId="0" borderId="1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39" fillId="10" borderId="1" xfId="0" applyFont="1" applyFill="1" applyBorder="1" applyAlignment="1" applyProtection="1">
      <alignment horizontal="center" vertical="center" wrapText="1"/>
      <protection locked="0"/>
    </xf>
    <xf numFmtId="3" fontId="16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3" borderId="1" xfId="0" applyFont="1" applyFill="1" applyBorder="1" applyAlignment="1" applyProtection="1">
      <alignment horizontal="center" vertical="center" wrapText="1" readingOrder="2"/>
      <protection locked="0"/>
    </xf>
    <xf numFmtId="3" fontId="45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46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" xfId="0" applyNumberFormat="1" applyFont="1" applyFill="1" applyBorder="1" applyAlignment="1" applyProtection="1">
      <alignment horizontal="center"/>
      <protection locked="0"/>
    </xf>
    <xf numFmtId="3" fontId="38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9" fillId="3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46" fillId="0" borderId="1" xfId="0" applyNumberFormat="1" applyFont="1" applyBorder="1" applyAlignment="1" applyProtection="1">
      <alignment horizontal="center" vertical="center" wrapText="1" readingOrder="2"/>
      <protection locked="0"/>
    </xf>
    <xf numFmtId="3" fontId="46" fillId="0" borderId="1" xfId="0" applyNumberFormat="1" applyFont="1" applyBorder="1" applyAlignment="1" applyProtection="1">
      <alignment horizontal="center"/>
      <protection locked="0"/>
    </xf>
    <xf numFmtId="0" fontId="38" fillId="3" borderId="1" xfId="0" applyFont="1" applyFill="1" applyBorder="1" applyAlignment="1" applyProtection="1">
      <alignment horizontal="center" vertical="center" readingOrder="2"/>
      <protection locked="0"/>
    </xf>
    <xf numFmtId="0" fontId="16" fillId="5" borderId="15" xfId="0" applyFont="1" applyFill="1" applyBorder="1" applyAlignment="1" applyProtection="1">
      <alignment horizontal="center" vertical="center" shrinkToFit="1" readingOrder="2"/>
      <protection locked="0"/>
    </xf>
    <xf numFmtId="3" fontId="16" fillId="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6" fillId="13" borderId="38" xfId="0" applyNumberFormat="1" applyFont="1" applyFill="1" applyBorder="1" applyAlignment="1" applyProtection="1">
      <alignment horizontal="center" vertical="center" wrapText="1" readingOrder="2"/>
    </xf>
    <xf numFmtId="0" fontId="8" fillId="0" borderId="0" xfId="0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/>
      <protection locked="0"/>
    </xf>
    <xf numFmtId="3" fontId="16" fillId="13" borderId="0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13" borderId="33" xfId="0" applyFont="1" applyFill="1" applyBorder="1" applyAlignment="1" applyProtection="1">
      <alignment horizontal="center" vertical="center" wrapText="1" readingOrder="2"/>
    </xf>
    <xf numFmtId="3" fontId="16" fillId="13" borderId="36" xfId="0" applyNumberFormat="1" applyFont="1" applyFill="1" applyBorder="1" applyAlignment="1" applyProtection="1">
      <alignment horizontal="center" vertical="center" wrapText="1" readingOrder="2"/>
      <protection locked="0"/>
    </xf>
    <xf numFmtId="0" fontId="16" fillId="10" borderId="33" xfId="0" applyFont="1" applyFill="1" applyBorder="1" applyAlignment="1" applyProtection="1">
      <alignment horizontal="center" vertical="center" wrapText="1" readingOrder="2"/>
      <protection locked="0"/>
    </xf>
    <xf numFmtId="0" fontId="16" fillId="3" borderId="33" xfId="0" applyFont="1" applyFill="1" applyBorder="1" applyAlignment="1" applyProtection="1">
      <alignment horizontal="center" vertical="center" wrapText="1" readingOrder="2"/>
      <protection locked="0"/>
    </xf>
    <xf numFmtId="0" fontId="16" fillId="0" borderId="33" xfId="0" applyFont="1" applyBorder="1" applyAlignment="1" applyProtection="1">
      <alignment horizontal="center" vertical="center" wrapText="1" readingOrder="2"/>
      <protection locked="0"/>
    </xf>
    <xf numFmtId="0" fontId="16" fillId="5" borderId="33" xfId="0" applyFont="1" applyFill="1" applyBorder="1" applyAlignment="1" applyProtection="1">
      <alignment horizontal="center" vertical="center" wrapText="1" readingOrder="2"/>
      <protection locked="0"/>
    </xf>
    <xf numFmtId="3" fontId="8" fillId="0" borderId="36" xfId="0" applyNumberFormat="1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 vertical="center" wrapText="1" readingOrder="2"/>
      <protection locked="0"/>
    </xf>
    <xf numFmtId="0" fontId="8" fillId="5" borderId="33" xfId="0" applyFont="1" applyFill="1" applyBorder="1" applyAlignment="1" applyProtection="1">
      <alignment horizontal="center" vertical="center" wrapText="1" readingOrder="2"/>
      <protection locked="0"/>
    </xf>
    <xf numFmtId="0" fontId="8" fillId="5" borderId="0" xfId="0" applyFont="1" applyFill="1" applyBorder="1" applyAlignment="1" applyProtection="1">
      <alignment horizontal="center"/>
      <protection locked="0"/>
    </xf>
    <xf numFmtId="3" fontId="16" fillId="5" borderId="36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14" borderId="33" xfId="0" applyFont="1" applyFill="1" applyBorder="1" applyAlignment="1" applyProtection="1">
      <alignment horizontal="center" vertical="center" wrapText="1" readingOrder="2"/>
      <protection locked="0"/>
    </xf>
    <xf numFmtId="3" fontId="16" fillId="0" borderId="36" xfId="0" applyNumberFormat="1" applyFont="1" applyBorder="1" applyAlignment="1" applyProtection="1">
      <alignment horizontal="center" vertical="center" wrapText="1" readingOrder="2"/>
      <protection locked="0"/>
    </xf>
    <xf numFmtId="0" fontId="8" fillId="3" borderId="0" xfId="0" applyFont="1" applyFill="1" applyBorder="1" applyAlignment="1">
      <alignment horizontal="center"/>
    </xf>
    <xf numFmtId="0" fontId="16" fillId="0" borderId="33" xfId="0" applyFont="1" applyFill="1" applyBorder="1" applyAlignment="1" applyProtection="1">
      <alignment horizontal="center" vertical="center" wrapText="1" readingOrder="2"/>
      <protection locked="0"/>
    </xf>
    <xf numFmtId="0" fontId="16" fillId="14" borderId="33" xfId="0" applyFont="1" applyFill="1" applyBorder="1" applyAlignment="1" applyProtection="1">
      <alignment horizontal="center" vertical="center" wrapText="1" readingOrder="2"/>
      <protection locked="0"/>
    </xf>
    <xf numFmtId="3" fontId="16" fillId="13" borderId="39" xfId="0" applyNumberFormat="1" applyFont="1" applyFill="1" applyBorder="1" applyAlignment="1" applyProtection="1">
      <alignment horizontal="center" vertical="center" wrapText="1" readingOrder="2"/>
      <protection locked="0"/>
    </xf>
    <xf numFmtId="3" fontId="45" fillId="5" borderId="36" xfId="0" applyNumberFormat="1" applyFont="1" applyFill="1" applyBorder="1" applyAlignment="1" applyProtection="1">
      <alignment horizontal="center" vertical="center" wrapText="1" readingOrder="2"/>
      <protection locked="0"/>
    </xf>
    <xf numFmtId="3" fontId="16" fillId="3" borderId="36" xfId="0" applyNumberFormat="1" applyFont="1" applyFill="1" applyBorder="1" applyAlignment="1" applyProtection="1">
      <alignment horizontal="center" vertical="center" wrapText="1" readingOrder="2"/>
      <protection locked="0"/>
    </xf>
    <xf numFmtId="3" fontId="16" fillId="10" borderId="36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36" xfId="0" applyNumberFormat="1" applyFont="1" applyFill="1" applyBorder="1" applyAlignment="1" applyProtection="1">
      <alignment horizontal="center"/>
      <protection locked="0"/>
    </xf>
    <xf numFmtId="0" fontId="16" fillId="3" borderId="15" xfId="0" applyFont="1" applyFill="1" applyBorder="1" applyAlignment="1" applyProtection="1">
      <alignment horizontal="center" vertical="center" shrinkToFit="1" readingOrder="2"/>
      <protection locked="0"/>
    </xf>
    <xf numFmtId="0" fontId="21" fillId="9" borderId="4" xfId="0" applyFont="1" applyFill="1" applyBorder="1" applyAlignment="1">
      <alignment horizontal="center" vertical="center" wrapText="1" readingOrder="2"/>
    </xf>
    <xf numFmtId="3" fontId="47" fillId="13" borderId="1" xfId="0" applyNumberFormat="1" applyFont="1" applyFill="1" applyBorder="1" applyAlignment="1" applyProtection="1">
      <alignment horizontal="center" vertical="center" wrapText="1" readingOrder="2"/>
    </xf>
    <xf numFmtId="0" fontId="8" fillId="14" borderId="0" xfId="0" applyFont="1" applyFill="1" applyAlignment="1">
      <alignment horizontal="center"/>
    </xf>
    <xf numFmtId="3" fontId="49" fillId="5" borderId="36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15" borderId="1" xfId="0" applyNumberFormat="1" applyFont="1" applyFill="1" applyBorder="1" applyAlignment="1">
      <alignment horizontal="center" vertical="center" shrinkToFit="1"/>
    </xf>
    <xf numFmtId="3" fontId="4" fillId="15" borderId="1" xfId="0" applyNumberFormat="1" applyFont="1" applyFill="1" applyBorder="1" applyAlignment="1">
      <alignment horizontal="center" vertical="center" shrinkToFit="1"/>
    </xf>
    <xf numFmtId="0" fontId="4" fillId="15" borderId="0" xfId="0" applyNumberFormat="1" applyFont="1" applyFill="1" applyAlignment="1">
      <alignment horizontal="center" vertical="center"/>
    </xf>
    <xf numFmtId="0" fontId="50" fillId="3" borderId="1" xfId="0" applyNumberFormat="1" applyFont="1" applyFill="1" applyBorder="1" applyAlignment="1">
      <alignment horizontal="center" vertical="center" shrinkToFit="1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 shrinkToFit="1"/>
    </xf>
    <xf numFmtId="0" fontId="31" fillId="0" borderId="61" xfId="0" applyFont="1" applyFill="1" applyBorder="1" applyAlignment="1">
      <alignment horizontal="center" vertical="top" readingOrder="2"/>
    </xf>
    <xf numFmtId="0" fontId="31" fillId="0" borderId="0" xfId="0" applyFont="1" applyFill="1" applyBorder="1" applyAlignment="1">
      <alignment horizontal="center" vertical="top" readingOrder="2"/>
    </xf>
    <xf numFmtId="0" fontId="33" fillId="0" borderId="64" xfId="0" applyFont="1" applyFill="1" applyBorder="1" applyAlignment="1">
      <alignment horizontal="right" indent="4" readingOrder="2"/>
    </xf>
    <xf numFmtId="0" fontId="40" fillId="0" borderId="74" xfId="0" applyFont="1" applyFill="1" applyBorder="1" applyAlignment="1">
      <alignment horizontal="center" readingOrder="2"/>
    </xf>
    <xf numFmtId="0" fontId="40" fillId="0" borderId="62" xfId="0" applyFont="1" applyFill="1" applyBorder="1" applyAlignment="1">
      <alignment horizontal="center" readingOrder="2"/>
    </xf>
    <xf numFmtId="0" fontId="40" fillId="0" borderId="83" xfId="0" applyFont="1" applyFill="1" applyBorder="1" applyAlignment="1">
      <alignment horizontal="center" readingOrder="2"/>
    </xf>
    <xf numFmtId="0" fontId="26" fillId="0" borderId="0" xfId="0" applyFont="1" applyBorder="1" applyAlignment="1">
      <alignment horizontal="center" wrapText="1"/>
    </xf>
    <xf numFmtId="0" fontId="6" fillId="0" borderId="75" xfId="0" applyFont="1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 wrapText="1"/>
    </xf>
    <xf numFmtId="0" fontId="37" fillId="4" borderId="79" xfId="0" applyFont="1" applyFill="1" applyBorder="1" applyAlignment="1">
      <alignment horizontal="center" vertical="center" wrapText="1"/>
    </xf>
    <xf numFmtId="0" fontId="37" fillId="4" borderId="58" xfId="0" applyFont="1" applyFill="1" applyBorder="1" applyAlignment="1">
      <alignment horizontal="center" vertical="center" wrapText="1"/>
    </xf>
    <xf numFmtId="0" fontId="37" fillId="4" borderId="78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readingOrder="2"/>
    </xf>
    <xf numFmtId="0" fontId="23" fillId="0" borderId="1" xfId="0" applyFont="1" applyBorder="1" applyAlignment="1">
      <alignment horizontal="center" vertical="center" wrapText="1" readingOrder="2"/>
    </xf>
    <xf numFmtId="0" fontId="23" fillId="0" borderId="2" xfId="0" applyFont="1" applyBorder="1" applyAlignment="1">
      <alignment horizontal="center" vertical="center" wrapText="1" readingOrder="2"/>
    </xf>
    <xf numFmtId="0" fontId="23" fillId="0" borderId="15" xfId="0" applyFont="1" applyBorder="1" applyAlignment="1">
      <alignment horizontal="center" vertical="center" wrapText="1" readingOrder="2"/>
    </xf>
    <xf numFmtId="0" fontId="23" fillId="13" borderId="7" xfId="0" applyFont="1" applyFill="1" applyBorder="1" applyAlignment="1">
      <alignment horizontal="center" vertical="center" readingOrder="2"/>
    </xf>
    <xf numFmtId="0" fontId="23" fillId="13" borderId="79" xfId="0" applyFont="1" applyFill="1" applyBorder="1" applyAlignment="1">
      <alignment horizontal="center" vertical="center" readingOrder="2"/>
    </xf>
    <xf numFmtId="0" fontId="23" fillId="0" borderId="7" xfId="0" applyFont="1" applyBorder="1" applyAlignment="1">
      <alignment horizontal="center" vertical="center" readingOrder="2"/>
    </xf>
    <xf numFmtId="0" fontId="23" fillId="0" borderId="79" xfId="0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right" indent="1"/>
    </xf>
    <xf numFmtId="0" fontId="17" fillId="13" borderId="7" xfId="0" applyFont="1" applyFill="1" applyBorder="1" applyAlignment="1">
      <alignment horizontal="center" vertical="center" readingOrder="2"/>
    </xf>
    <xf numFmtId="0" fontId="17" fillId="13" borderId="79" xfId="0" applyFont="1" applyFill="1" applyBorder="1" applyAlignment="1">
      <alignment horizontal="center" vertical="center" readingOrder="2"/>
    </xf>
    <xf numFmtId="0" fontId="23" fillId="4" borderId="84" xfId="0" applyFont="1" applyFill="1" applyBorder="1" applyAlignment="1">
      <alignment horizontal="center" vertical="center" readingOrder="2"/>
    </xf>
    <xf numFmtId="0" fontId="23" fillId="0" borderId="42" xfId="0" applyFont="1" applyBorder="1" applyAlignment="1">
      <alignment horizontal="center" vertical="center" readingOrder="2"/>
    </xf>
    <xf numFmtId="0" fontId="23" fillId="0" borderId="15" xfId="0" applyFont="1" applyBorder="1" applyAlignment="1">
      <alignment horizontal="center" vertical="center" readingOrder="2"/>
    </xf>
    <xf numFmtId="0" fontId="23" fillId="0" borderId="78" xfId="0" applyFont="1" applyBorder="1" applyAlignment="1">
      <alignment horizontal="center" vertical="center" readingOrder="2"/>
    </xf>
    <xf numFmtId="3" fontId="23" fillId="7" borderId="32" xfId="0" applyNumberFormat="1" applyFont="1" applyFill="1" applyBorder="1" applyAlignment="1">
      <alignment horizontal="center" vertical="center" readingOrder="2"/>
    </xf>
    <xf numFmtId="3" fontId="23" fillId="7" borderId="1" xfId="0" applyNumberFormat="1" applyFont="1" applyFill="1" applyBorder="1" applyAlignment="1">
      <alignment horizontal="center" vertical="center" readingOrder="2"/>
    </xf>
    <xf numFmtId="3" fontId="23" fillId="7" borderId="38" xfId="0" applyNumberFormat="1" applyFont="1" applyFill="1" applyBorder="1" applyAlignment="1">
      <alignment horizontal="center" vertical="center" readingOrder="2"/>
    </xf>
    <xf numFmtId="0" fontId="23" fillId="0" borderId="31" xfId="0" applyFont="1" applyBorder="1" applyAlignment="1">
      <alignment horizontal="center" vertical="center" readingOrder="2"/>
    </xf>
    <xf numFmtId="0" fontId="23" fillId="0" borderId="32" xfId="0" applyFont="1" applyBorder="1" applyAlignment="1">
      <alignment horizontal="center" vertical="center" readingOrder="2"/>
    </xf>
    <xf numFmtId="0" fontId="23" fillId="0" borderId="33" xfId="0" applyFont="1" applyBorder="1" applyAlignment="1">
      <alignment horizontal="center" vertical="center" readingOrder="2"/>
    </xf>
    <xf numFmtId="0" fontId="23" fillId="0" borderId="1" xfId="0" applyFont="1" applyBorder="1" applyAlignment="1">
      <alignment horizontal="center" vertical="center" readingOrder="2"/>
    </xf>
    <xf numFmtId="0" fontId="27" fillId="0" borderId="37" xfId="0" applyFont="1" applyFill="1" applyBorder="1" applyAlignment="1">
      <alignment horizontal="center" vertical="center" wrapText="1" readingOrder="2"/>
    </xf>
    <xf numFmtId="0" fontId="27" fillId="0" borderId="38" xfId="0" applyFont="1" applyFill="1" applyBorder="1" applyAlignment="1">
      <alignment horizontal="center" vertical="center" wrapText="1" readingOrder="2"/>
    </xf>
    <xf numFmtId="0" fontId="23" fillId="0" borderId="33" xfId="0" applyFont="1" applyFill="1" applyBorder="1" applyAlignment="1">
      <alignment horizontal="center" vertical="center" wrapText="1" readingOrder="2"/>
    </xf>
    <xf numFmtId="0" fontId="23" fillId="0" borderId="1" xfId="0" applyFont="1" applyFill="1" applyBorder="1" applyAlignment="1">
      <alignment horizontal="center" vertical="center" wrapText="1" readingOrder="2"/>
    </xf>
    <xf numFmtId="3" fontId="23" fillId="7" borderId="56" xfId="0" applyNumberFormat="1" applyFont="1" applyFill="1" applyBorder="1" applyAlignment="1">
      <alignment horizontal="center" vertical="center" readingOrder="2"/>
    </xf>
    <xf numFmtId="3" fontId="23" fillId="7" borderId="36" xfId="0" applyNumberFormat="1" applyFont="1" applyFill="1" applyBorder="1" applyAlignment="1">
      <alignment horizontal="center" vertical="center" readingOrder="2"/>
    </xf>
    <xf numFmtId="3" fontId="23" fillId="7" borderId="39" xfId="0" applyNumberFormat="1" applyFont="1" applyFill="1" applyBorder="1" applyAlignment="1">
      <alignment horizontal="center" vertical="center" readingOrder="2"/>
    </xf>
    <xf numFmtId="0" fontId="23" fillId="0" borderId="37" xfId="0" applyFont="1" applyBorder="1" applyAlignment="1">
      <alignment horizontal="center" vertical="center" readingOrder="2"/>
    </xf>
    <xf numFmtId="3" fontId="23" fillId="0" borderId="32" xfId="0" applyNumberFormat="1" applyFont="1" applyBorder="1" applyAlignment="1">
      <alignment horizontal="center" vertical="center"/>
    </xf>
    <xf numFmtId="3" fontId="23" fillId="0" borderId="38" xfId="0" applyNumberFormat="1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readingOrder="2"/>
    </xf>
    <xf numFmtId="3" fontId="23" fillId="0" borderId="56" xfId="0" applyNumberFormat="1" applyFont="1" applyBorder="1" applyAlignment="1">
      <alignment horizontal="center" vertical="center"/>
    </xf>
    <xf numFmtId="3" fontId="23" fillId="0" borderId="39" xfId="0" applyNumberFormat="1" applyFont="1" applyBorder="1" applyAlignment="1">
      <alignment horizontal="center" vertical="center"/>
    </xf>
    <xf numFmtId="3" fontId="23" fillId="0" borderId="32" xfId="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0" borderId="38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readingOrder="2"/>
    </xf>
    <xf numFmtId="0" fontId="23" fillId="0" borderId="47" xfId="0" applyFont="1" applyBorder="1" applyAlignment="1">
      <alignment horizontal="center" vertical="center" readingOrder="2"/>
    </xf>
    <xf numFmtId="0" fontId="23" fillId="0" borderId="14" xfId="0" applyFont="1" applyBorder="1" applyAlignment="1">
      <alignment horizontal="center" vertical="center" readingOrder="2"/>
    </xf>
    <xf numFmtId="0" fontId="23" fillId="0" borderId="52" xfId="0" applyFont="1" applyBorder="1" applyAlignment="1">
      <alignment horizontal="center" vertical="center" readingOrder="2"/>
    </xf>
    <xf numFmtId="3" fontId="23" fillId="0" borderId="56" xfId="0" applyNumberFormat="1" applyFont="1" applyBorder="1" applyAlignment="1">
      <alignment horizontal="center" vertical="center" wrapText="1"/>
    </xf>
    <xf numFmtId="3" fontId="23" fillId="0" borderId="36" xfId="0" applyNumberFormat="1" applyFont="1" applyBorder="1" applyAlignment="1">
      <alignment horizontal="center" vertical="center" wrapText="1"/>
    </xf>
    <xf numFmtId="3" fontId="23" fillId="0" borderId="39" xfId="0" applyNumberFormat="1" applyFont="1" applyBorder="1" applyAlignment="1">
      <alignment horizontal="center" vertical="center" wrapText="1"/>
    </xf>
    <xf numFmtId="3" fontId="23" fillId="0" borderId="30" xfId="0" applyNumberFormat="1" applyFont="1" applyBorder="1" applyAlignment="1">
      <alignment horizontal="center" vertical="center"/>
    </xf>
    <xf numFmtId="3" fontId="23" fillId="0" borderId="29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readingOrder="2"/>
    </xf>
    <xf numFmtId="0" fontId="27" fillId="4" borderId="53" xfId="0" applyFont="1" applyFill="1" applyBorder="1" applyAlignment="1">
      <alignment horizontal="center" vertical="center" readingOrder="2"/>
    </xf>
    <xf numFmtId="0" fontId="27" fillId="4" borderId="54" xfId="0" applyFont="1" applyFill="1" applyBorder="1" applyAlignment="1">
      <alignment horizontal="center" vertical="center" readingOrder="2"/>
    </xf>
    <xf numFmtId="0" fontId="23" fillId="4" borderId="37" xfId="0" applyFont="1" applyFill="1" applyBorder="1" applyAlignment="1">
      <alignment horizontal="center" vertical="center" readingOrder="2"/>
    </xf>
    <xf numFmtId="0" fontId="23" fillId="4" borderId="38" xfId="0" applyFont="1" applyFill="1" applyBorder="1" applyAlignment="1">
      <alignment horizontal="center" vertical="center" readingOrder="2"/>
    </xf>
    <xf numFmtId="0" fontId="23" fillId="4" borderId="58" xfId="0" applyFont="1" applyFill="1" applyBorder="1" applyAlignment="1">
      <alignment horizontal="center" vertical="center" readingOrder="2"/>
    </xf>
    <xf numFmtId="0" fontId="23" fillId="4" borderId="78" xfId="0" applyFont="1" applyFill="1" applyBorder="1" applyAlignment="1">
      <alignment horizontal="center" vertical="center" readingOrder="2"/>
    </xf>
    <xf numFmtId="0" fontId="27" fillId="0" borderId="81" xfId="0" applyFont="1" applyFill="1" applyBorder="1" applyAlignment="1">
      <alignment horizontal="center" vertical="center" wrapText="1" readingOrder="2"/>
    </xf>
    <xf numFmtId="0" fontId="27" fillId="0" borderId="4" xfId="0" applyFont="1" applyFill="1" applyBorder="1" applyAlignment="1">
      <alignment horizontal="center" vertical="center" wrapText="1" readingOrder="2"/>
    </xf>
    <xf numFmtId="0" fontId="23" fillId="4" borderId="53" xfId="0" applyFont="1" applyFill="1" applyBorder="1" applyAlignment="1">
      <alignment horizontal="center" vertical="center" wrapText="1" readingOrder="2"/>
    </xf>
    <xf numFmtId="0" fontId="23" fillId="4" borderId="54" xfId="0" applyFont="1" applyFill="1" applyBorder="1" applyAlignment="1">
      <alignment horizontal="center" vertical="center" readingOrder="2"/>
    </xf>
    <xf numFmtId="3" fontId="23" fillId="0" borderId="16" xfId="0" applyNumberFormat="1" applyFont="1" applyBorder="1" applyAlignment="1">
      <alignment horizontal="center" vertical="center"/>
    </xf>
    <xf numFmtId="3" fontId="23" fillId="0" borderId="5" xfId="0" applyNumberFormat="1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 readingOrder="2"/>
    </xf>
    <xf numFmtId="0" fontId="23" fillId="0" borderId="31" xfId="0" applyFont="1" applyFill="1" applyBorder="1" applyAlignment="1">
      <alignment horizontal="center" vertical="center" readingOrder="2"/>
    </xf>
    <xf numFmtId="0" fontId="23" fillId="0" borderId="32" xfId="0" applyFont="1" applyFill="1" applyBorder="1" applyAlignment="1">
      <alignment horizontal="center" vertical="center" readingOrder="2"/>
    </xf>
    <xf numFmtId="0" fontId="23" fillId="0" borderId="11" xfId="0" applyFont="1" applyBorder="1" applyAlignment="1">
      <alignment horizontal="center" vertical="center" wrapText="1" readingOrder="2"/>
    </xf>
    <xf numFmtId="0" fontId="23" fillId="0" borderId="47" xfId="0" applyFont="1" applyBorder="1" applyAlignment="1">
      <alignment horizontal="center" vertical="center" wrapText="1" readingOrder="2"/>
    </xf>
    <xf numFmtId="0" fontId="23" fillId="0" borderId="17" xfId="0" applyFont="1" applyBorder="1" applyAlignment="1">
      <alignment horizontal="center" vertical="center" wrapText="1" readingOrder="2"/>
    </xf>
    <xf numFmtId="0" fontId="23" fillId="0" borderId="50" xfId="0" applyFont="1" applyBorder="1" applyAlignment="1">
      <alignment horizontal="center" vertical="center" wrapText="1" readingOrder="2"/>
    </xf>
    <xf numFmtId="0" fontId="23" fillId="0" borderId="93" xfId="0" applyFont="1" applyBorder="1" applyAlignment="1">
      <alignment horizontal="center" vertical="center" wrapText="1" readingOrder="2"/>
    </xf>
    <xf numFmtId="0" fontId="23" fillId="0" borderId="26" xfId="0" applyFont="1" applyBorder="1" applyAlignment="1">
      <alignment horizontal="center" vertical="center" wrapText="1" readingOrder="2"/>
    </xf>
    <xf numFmtId="3" fontId="23" fillId="0" borderId="34" xfId="0" applyNumberFormat="1" applyFont="1" applyBorder="1" applyAlignment="1">
      <alignment horizontal="center" vertical="center"/>
    </xf>
    <xf numFmtId="3" fontId="23" fillId="0" borderId="35" xfId="0" applyNumberFormat="1" applyFont="1" applyBorder="1" applyAlignment="1">
      <alignment horizontal="center" vertical="center"/>
    </xf>
    <xf numFmtId="0" fontId="27" fillId="0" borderId="33" xfId="0" applyFont="1" applyFill="1" applyBorder="1" applyAlignment="1">
      <alignment horizontal="center" vertical="center" wrapText="1" readingOrder="2"/>
    </xf>
    <xf numFmtId="0" fontId="27" fillId="0" borderId="1" xfId="0" applyFont="1" applyFill="1" applyBorder="1" applyAlignment="1">
      <alignment horizontal="center" vertical="center" wrapText="1" readingOrder="2"/>
    </xf>
    <xf numFmtId="0" fontId="23" fillId="0" borderId="41" xfId="0" applyFont="1" applyFill="1" applyBorder="1" applyAlignment="1">
      <alignment horizontal="center" vertical="center" readingOrder="2"/>
    </xf>
    <xf numFmtId="0" fontId="23" fillId="0" borderId="5" xfId="0" applyFont="1" applyFill="1" applyBorder="1" applyAlignment="1">
      <alignment horizontal="center" vertical="center" readingOrder="2"/>
    </xf>
    <xf numFmtId="3" fontId="9" fillId="13" borderId="24" xfId="0" applyNumberFormat="1" applyFont="1" applyFill="1" applyBorder="1" applyAlignment="1">
      <alignment horizontal="center" vertical="center" shrinkToFit="1"/>
    </xf>
    <xf numFmtId="3" fontId="9" fillId="13" borderId="22" xfId="0" applyNumberFormat="1" applyFont="1" applyFill="1" applyBorder="1" applyAlignment="1">
      <alignment horizontal="center" vertical="center" shrinkToFit="1"/>
    </xf>
    <xf numFmtId="3" fontId="9" fillId="13" borderId="23" xfId="0" applyNumberFormat="1" applyFont="1" applyFill="1" applyBorder="1" applyAlignment="1">
      <alignment horizontal="center" vertical="center" shrinkToFit="1"/>
    </xf>
    <xf numFmtId="3" fontId="9" fillId="13" borderId="20" xfId="0" applyNumberFormat="1" applyFont="1" applyFill="1" applyBorder="1" applyAlignment="1">
      <alignment horizontal="center" vertical="center" wrapText="1" shrinkToFit="1"/>
    </xf>
    <xf numFmtId="3" fontId="9" fillId="13" borderId="21" xfId="0" applyNumberFormat="1" applyFont="1" applyFill="1" applyBorder="1" applyAlignment="1">
      <alignment horizontal="center" vertical="center" shrinkToFit="1"/>
    </xf>
    <xf numFmtId="0" fontId="8" fillId="13" borderId="4" xfId="0" applyNumberFormat="1" applyFont="1" applyFill="1" applyBorder="1" applyAlignment="1">
      <alignment horizontal="center" vertical="center" shrinkToFit="1"/>
    </xf>
    <xf numFmtId="0" fontId="8" fillId="13" borderId="5" xfId="0" applyNumberFormat="1" applyFont="1" applyFill="1" applyBorder="1" applyAlignment="1">
      <alignment horizontal="center" vertical="center" shrinkToFit="1"/>
    </xf>
    <xf numFmtId="3" fontId="9" fillId="13" borderId="96" xfId="0" applyNumberFormat="1" applyFont="1" applyFill="1" applyBorder="1" applyAlignment="1">
      <alignment horizontal="center" vertical="center" shrinkToFit="1"/>
    </xf>
    <xf numFmtId="0" fontId="8" fillId="13" borderId="1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3" fontId="16" fillId="13" borderId="42" xfId="0" applyNumberFormat="1" applyFont="1" applyFill="1" applyBorder="1" applyAlignment="1">
      <alignment horizontal="center" vertical="center" wrapText="1" readingOrder="2"/>
    </xf>
    <xf numFmtId="3" fontId="16" fillId="13" borderId="32" xfId="0" applyNumberFormat="1" applyFont="1" applyFill="1" applyBorder="1" applyAlignment="1">
      <alignment horizontal="center" vertical="center" wrapText="1" readingOrder="2"/>
    </xf>
    <xf numFmtId="3" fontId="16" fillId="13" borderId="44" xfId="0" applyNumberFormat="1" applyFont="1" applyFill="1" applyBorder="1" applyAlignment="1">
      <alignment horizontal="center" vertical="center" wrapText="1" readingOrder="2"/>
    </xf>
    <xf numFmtId="3" fontId="16" fillId="13" borderId="16" xfId="0" applyNumberFormat="1" applyFont="1" applyFill="1" applyBorder="1" applyAlignment="1">
      <alignment horizontal="center" vertical="center" wrapText="1" readingOrder="2"/>
    </xf>
    <xf numFmtId="3" fontId="16" fillId="13" borderId="46" xfId="0" applyNumberFormat="1" applyFont="1" applyFill="1" applyBorder="1" applyAlignment="1">
      <alignment horizontal="center" vertical="center" wrapText="1" readingOrder="2"/>
    </xf>
    <xf numFmtId="3" fontId="16" fillId="13" borderId="6" xfId="0" applyNumberFormat="1" applyFont="1" applyFill="1" applyBorder="1" applyAlignment="1">
      <alignment horizontal="center" vertical="center" wrapText="1" readingOrder="2"/>
    </xf>
    <xf numFmtId="3" fontId="16" fillId="13" borderId="13" xfId="0" applyNumberFormat="1" applyFont="1" applyFill="1" applyBorder="1" applyAlignment="1">
      <alignment horizontal="center" vertical="center" wrapText="1" readingOrder="2"/>
    </xf>
    <xf numFmtId="3" fontId="16" fillId="13" borderId="10" xfId="0" applyNumberFormat="1" applyFont="1" applyFill="1" applyBorder="1" applyAlignment="1">
      <alignment horizontal="center" vertical="center" wrapText="1" readingOrder="2"/>
    </xf>
    <xf numFmtId="3" fontId="16" fillId="13" borderId="15" xfId="0" applyNumberFormat="1" applyFont="1" applyFill="1" applyBorder="1" applyAlignment="1">
      <alignment horizontal="center" vertical="center" readingOrder="2"/>
    </xf>
    <xf numFmtId="3" fontId="16" fillId="13" borderId="1" xfId="0" applyNumberFormat="1" applyFont="1" applyFill="1" applyBorder="1" applyAlignment="1">
      <alignment horizontal="center" vertical="center" readingOrder="2"/>
    </xf>
    <xf numFmtId="3" fontId="16" fillId="13" borderId="1" xfId="0" applyNumberFormat="1" applyFont="1" applyFill="1" applyBorder="1" applyAlignment="1">
      <alignment horizontal="center" vertical="center" wrapText="1" readingOrder="2"/>
    </xf>
    <xf numFmtId="3" fontId="16" fillId="13" borderId="38" xfId="0" applyNumberFormat="1" applyFont="1" applyFill="1" applyBorder="1" applyAlignment="1">
      <alignment horizontal="center" vertical="center" wrapText="1" readingOrder="2"/>
    </xf>
    <xf numFmtId="0" fontId="16" fillId="13" borderId="44" xfId="0" applyFont="1" applyFill="1" applyBorder="1" applyAlignment="1">
      <alignment horizontal="center" vertical="center" wrapText="1" readingOrder="2"/>
    </xf>
    <xf numFmtId="0" fontId="16" fillId="13" borderId="16" xfId="0" applyFont="1" applyFill="1" applyBorder="1" applyAlignment="1">
      <alignment horizontal="center" vertical="center" wrapText="1" readingOrder="2"/>
    </xf>
    <xf numFmtId="0" fontId="16" fillId="13" borderId="46" xfId="0" applyFont="1" applyFill="1" applyBorder="1" applyAlignment="1">
      <alignment horizontal="center" vertical="center" wrapText="1" readingOrder="2"/>
    </xf>
    <xf numFmtId="3" fontId="16" fillId="13" borderId="45" xfId="0" applyNumberFormat="1" applyFont="1" applyFill="1" applyBorder="1" applyAlignment="1">
      <alignment horizontal="center" vertical="center" wrapText="1" readingOrder="2"/>
    </xf>
    <xf numFmtId="3" fontId="16" fillId="13" borderId="27" xfId="0" applyNumberFormat="1" applyFont="1" applyFill="1" applyBorder="1" applyAlignment="1">
      <alignment horizontal="center" vertical="center" wrapText="1" readingOrder="2"/>
    </xf>
    <xf numFmtId="3" fontId="16" fillId="13" borderId="18" xfId="0" applyNumberFormat="1" applyFont="1" applyFill="1" applyBorder="1" applyAlignment="1">
      <alignment horizontal="center" vertical="center" wrapText="1" readingOrder="2"/>
    </xf>
    <xf numFmtId="3" fontId="16" fillId="13" borderId="31" xfId="0" applyNumberFormat="1" applyFont="1" applyFill="1" applyBorder="1" applyAlignment="1">
      <alignment horizontal="center" vertical="center" wrapText="1" readingOrder="2"/>
    </xf>
    <xf numFmtId="3" fontId="16" fillId="13" borderId="30" xfId="0" applyNumberFormat="1" applyFont="1" applyFill="1" applyBorder="1" applyAlignment="1">
      <alignment horizontal="center" vertical="center" wrapText="1" readingOrder="2"/>
    </xf>
    <xf numFmtId="3" fontId="16" fillId="13" borderId="34" xfId="0" applyNumberFormat="1" applyFont="1" applyFill="1" applyBorder="1" applyAlignment="1">
      <alignment horizontal="center" vertical="center" wrapText="1" readingOrder="2"/>
    </xf>
    <xf numFmtId="3" fontId="16" fillId="13" borderId="33" xfId="0" applyNumberFormat="1" applyFont="1" applyFill="1" applyBorder="1" applyAlignment="1">
      <alignment horizontal="center" vertical="center" readingOrder="2"/>
    </xf>
    <xf numFmtId="0" fontId="37" fillId="13" borderId="58" xfId="0" applyFont="1" applyFill="1" applyBorder="1" applyAlignment="1">
      <alignment horizontal="center" vertical="center"/>
    </xf>
    <xf numFmtId="0" fontId="37" fillId="13" borderId="59" xfId="0" applyFont="1" applyFill="1" applyBorder="1" applyAlignment="1">
      <alignment horizontal="center" vertical="center"/>
    </xf>
    <xf numFmtId="49" fontId="16" fillId="13" borderId="43" xfId="0" applyNumberFormat="1" applyFont="1" applyFill="1" applyBorder="1" applyAlignment="1">
      <alignment horizontal="center" vertical="center" wrapText="1" readingOrder="2"/>
    </xf>
    <xf numFmtId="49" fontId="16" fillId="13" borderId="40" xfId="0" applyNumberFormat="1" applyFont="1" applyFill="1" applyBorder="1" applyAlignment="1">
      <alignment horizontal="center" vertical="center" wrapText="1" readingOrder="2"/>
    </xf>
    <xf numFmtId="0" fontId="8" fillId="13" borderId="58" xfId="0" applyFont="1" applyFill="1" applyBorder="1" applyAlignment="1" applyProtection="1">
      <alignment horizontal="center" vertical="center"/>
      <protection locked="0"/>
    </xf>
    <xf numFmtId="0" fontId="8" fillId="13" borderId="59" xfId="0" applyFont="1" applyFill="1" applyBorder="1" applyAlignment="1" applyProtection="1">
      <alignment horizontal="center" vertical="center"/>
      <protection locked="0"/>
    </xf>
    <xf numFmtId="3" fontId="17" fillId="13" borderId="32" xfId="0" applyNumberFormat="1" applyFont="1" applyFill="1" applyBorder="1" applyAlignment="1" applyProtection="1">
      <alignment horizontal="center" vertical="center" wrapText="1" readingOrder="2"/>
      <protection locked="0"/>
    </xf>
    <xf numFmtId="3" fontId="17" fillId="13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7" fillId="13" borderId="56" xfId="0" applyNumberFormat="1" applyFont="1" applyFill="1" applyBorder="1" applyAlignment="1" applyProtection="1">
      <alignment horizontal="center" vertical="center" wrapText="1" readingOrder="2"/>
      <protection locked="0"/>
    </xf>
    <xf numFmtId="3" fontId="17" fillId="13" borderId="36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13" borderId="31" xfId="0" applyFont="1" applyFill="1" applyBorder="1" applyAlignment="1" applyProtection="1">
      <alignment horizontal="center" vertical="center" wrapText="1" readingOrder="2"/>
      <protection locked="0"/>
    </xf>
    <xf numFmtId="0" fontId="17" fillId="13" borderId="33" xfId="0" applyFont="1" applyFill="1" applyBorder="1" applyAlignment="1" applyProtection="1">
      <alignment horizontal="center" vertical="center" wrapText="1" readingOrder="2"/>
      <protection locked="0"/>
    </xf>
    <xf numFmtId="0" fontId="17" fillId="13" borderId="32" xfId="0" applyFont="1" applyFill="1" applyBorder="1" applyAlignment="1" applyProtection="1">
      <alignment horizontal="center" vertical="center" wrapText="1" readingOrder="2"/>
      <protection locked="0"/>
    </xf>
    <xf numFmtId="0" fontId="17" fillId="13" borderId="1" xfId="0" applyFont="1" applyFill="1" applyBorder="1" applyAlignment="1" applyProtection="1">
      <alignment horizontal="center" vertical="center" wrapText="1" readingOrder="2"/>
      <protection locked="0"/>
    </xf>
    <xf numFmtId="0" fontId="21" fillId="9" borderId="33" xfId="0" applyFont="1" applyFill="1" applyBorder="1" applyAlignment="1">
      <alignment horizontal="center" vertical="center" wrapText="1" readingOrder="2"/>
    </xf>
    <xf numFmtId="0" fontId="4" fillId="5" borderId="5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6" fillId="10" borderId="31" xfId="0" applyFont="1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/>
    </xf>
    <xf numFmtId="0" fontId="21" fillId="9" borderId="36" xfId="0" applyFont="1" applyFill="1" applyBorder="1" applyAlignment="1">
      <alignment horizontal="center" vertical="center" wrapText="1" readingOrder="2"/>
    </xf>
    <xf numFmtId="0" fontId="21" fillId="9" borderId="4" xfId="0" applyFont="1" applyFill="1" applyBorder="1" applyAlignment="1">
      <alignment horizontal="center" vertical="center" wrapText="1" readingOrder="2"/>
    </xf>
    <xf numFmtId="0" fontId="21" fillId="9" borderId="5" xfId="0" applyFont="1" applyFill="1" applyBorder="1" applyAlignment="1">
      <alignment horizontal="center" vertical="center" wrapText="1" readingOrder="2"/>
    </xf>
    <xf numFmtId="0" fontId="21" fillId="9" borderId="57" xfId="0" applyFont="1" applyFill="1" applyBorder="1" applyAlignment="1">
      <alignment horizontal="center" vertical="center" wrapText="1" readingOrder="2"/>
    </xf>
    <xf numFmtId="0" fontId="21" fillId="9" borderId="15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 wrapText="1" readingOrder="2"/>
    </xf>
    <xf numFmtId="0" fontId="21" fillId="0" borderId="50" xfId="0" applyFont="1" applyFill="1" applyBorder="1" applyAlignment="1">
      <alignment horizontal="left" vertical="center" wrapText="1" readingOrder="2"/>
    </xf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 readingOrder="2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7" fillId="4" borderId="57" xfId="0" applyNumberFormat="1" applyFont="1" applyFill="1" applyBorder="1" applyAlignment="1">
      <alignment horizontal="center" vertical="center" shrinkToFit="1"/>
    </xf>
    <xf numFmtId="0" fontId="7" fillId="4" borderId="3" xfId="0" applyNumberFormat="1" applyFont="1" applyFill="1" applyBorder="1" applyAlignment="1">
      <alignment horizontal="center" vertical="center" shrinkToFit="1"/>
    </xf>
    <xf numFmtId="0" fontId="21" fillId="9" borderId="51" xfId="0" applyFont="1" applyFill="1" applyBorder="1" applyAlignment="1">
      <alignment horizontal="center" vertical="center" wrapText="1" readingOrder="2"/>
    </xf>
    <xf numFmtId="0" fontId="21" fillId="9" borderId="25" xfId="0" applyFont="1" applyFill="1" applyBorder="1" applyAlignment="1">
      <alignment horizontal="center" vertical="center" wrapText="1" readingOrder="2"/>
    </xf>
    <xf numFmtId="0" fontId="21" fillId="9" borderId="1" xfId="0" applyFont="1" applyFill="1" applyBorder="1" applyAlignment="1">
      <alignment horizontal="center" vertical="center" wrapText="1" readingOrder="2"/>
    </xf>
    <xf numFmtId="0" fontId="6" fillId="4" borderId="57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5" fillId="13" borderId="37" xfId="0" applyFont="1" applyFill="1" applyBorder="1" applyAlignment="1">
      <alignment horizontal="center" vertical="center" wrapText="1"/>
    </xf>
    <xf numFmtId="0" fontId="5" fillId="13" borderId="38" xfId="0" applyFont="1" applyFill="1" applyBorder="1" applyAlignment="1">
      <alignment horizontal="center" vertical="center" wrapText="1"/>
    </xf>
    <xf numFmtId="0" fontId="28" fillId="4" borderId="51" xfId="0" applyFont="1" applyFill="1" applyBorder="1" applyAlignment="1">
      <alignment horizontal="center" vertical="center" wrapText="1" readingOrder="2"/>
    </xf>
    <xf numFmtId="0" fontId="28" fillId="4" borderId="97" xfId="0" applyFont="1" applyFill="1" applyBorder="1" applyAlignment="1">
      <alignment horizontal="center" vertical="center" wrapText="1" readingOrder="2"/>
    </xf>
    <xf numFmtId="0" fontId="28" fillId="4" borderId="95" xfId="0" applyFont="1" applyFill="1" applyBorder="1" applyAlignment="1">
      <alignment horizontal="center" vertical="center" wrapText="1" readingOrder="2"/>
    </xf>
    <xf numFmtId="0" fontId="28" fillId="4" borderId="1" xfId="0" applyFont="1" applyFill="1" applyBorder="1" applyAlignment="1">
      <alignment horizontal="center" vertical="center" wrapText="1" readingOrder="2"/>
    </xf>
    <xf numFmtId="3" fontId="28" fillId="4" borderId="4" xfId="0" applyNumberFormat="1" applyFont="1" applyFill="1" applyBorder="1" applyAlignment="1">
      <alignment horizontal="center" vertical="center" wrapText="1" readingOrder="2"/>
    </xf>
    <xf numFmtId="3" fontId="28" fillId="4" borderId="5" xfId="0" applyNumberFormat="1" applyFont="1" applyFill="1" applyBorder="1" applyAlignment="1">
      <alignment horizontal="center" vertical="center" wrapText="1" readingOrder="2"/>
    </xf>
    <xf numFmtId="0" fontId="28" fillId="4" borderId="4" xfId="0" applyFont="1" applyFill="1" applyBorder="1" applyAlignment="1">
      <alignment horizontal="center" vertical="center" wrapText="1" readingOrder="2"/>
    </xf>
    <xf numFmtId="0" fontId="28" fillId="4" borderId="5" xfId="0" applyFont="1" applyFill="1" applyBorder="1" applyAlignment="1">
      <alignment horizontal="center" vertical="center" wrapText="1" readingOrder="2"/>
    </xf>
    <xf numFmtId="0" fontId="23" fillId="4" borderId="2" xfId="0" applyFont="1" applyFill="1" applyBorder="1" applyAlignment="1">
      <alignment horizontal="center" vertical="center" readingOrder="2"/>
    </xf>
    <xf numFmtId="0" fontId="23" fillId="4" borderId="15" xfId="0" applyFont="1" applyFill="1" applyBorder="1" applyAlignment="1">
      <alignment horizontal="center" vertical="center" readingOrder="2"/>
    </xf>
    <xf numFmtId="3" fontId="28" fillId="4" borderId="1" xfId="0" applyNumberFormat="1" applyFont="1" applyFill="1" applyBorder="1" applyAlignment="1">
      <alignment horizontal="center" vertical="center" wrapText="1" readingOrder="2"/>
    </xf>
    <xf numFmtId="3" fontId="16" fillId="4" borderId="1" xfId="0" applyNumberFormat="1" applyFont="1" applyFill="1" applyBorder="1" applyAlignment="1">
      <alignment horizontal="center" vertical="center" wrapText="1" readingOrder="2"/>
    </xf>
    <xf numFmtId="3" fontId="16" fillId="4" borderId="4" xfId="0" applyNumberFormat="1" applyFont="1" applyFill="1" applyBorder="1" applyAlignment="1">
      <alignment horizontal="center" vertical="center" wrapText="1" readingOrder="2"/>
    </xf>
    <xf numFmtId="3" fontId="16" fillId="4" borderId="5" xfId="0" applyNumberFormat="1" applyFont="1" applyFill="1" applyBorder="1" applyAlignment="1">
      <alignment horizontal="center" vertical="center" wrapText="1" readingOrder="2"/>
    </xf>
    <xf numFmtId="0" fontId="21" fillId="13" borderId="2" xfId="0" applyFont="1" applyFill="1" applyBorder="1" applyAlignment="1">
      <alignment horizontal="center" vertical="center" readingOrder="2"/>
    </xf>
    <xf numFmtId="0" fontId="21" fillId="13" borderId="15" xfId="0" applyFont="1" applyFill="1" applyBorder="1" applyAlignment="1">
      <alignment horizontal="center" vertical="center" readingOrder="2"/>
    </xf>
    <xf numFmtId="0" fontId="4" fillId="5" borderId="31" xfId="0" applyFont="1" applyFill="1" applyBorder="1" applyAlignment="1">
      <alignment horizontal="center" vertical="center" wrapText="1"/>
    </xf>
    <xf numFmtId="0" fontId="4" fillId="5" borderId="8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7" fillId="4" borderId="54" xfId="0" applyNumberFormat="1" applyFont="1" applyFill="1" applyBorder="1" applyAlignment="1">
      <alignment horizontal="center" vertical="center" shrinkToFit="1"/>
    </xf>
    <xf numFmtId="0" fontId="6" fillId="10" borderId="53" xfId="0" applyFont="1" applyFill="1" applyBorder="1" applyAlignment="1">
      <alignment horizontal="center" vertical="center"/>
    </xf>
    <xf numFmtId="0" fontId="6" fillId="10" borderId="54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 wrapText="1" readingOrder="2"/>
    </xf>
    <xf numFmtId="0" fontId="21" fillId="9" borderId="95" xfId="0" applyFont="1" applyFill="1" applyBorder="1" applyAlignment="1">
      <alignment horizontal="center" vertical="center" wrapText="1" readingOrder="2"/>
    </xf>
    <xf numFmtId="0" fontId="21" fillId="9" borderId="27" xfId="0" applyFont="1" applyFill="1" applyBorder="1" applyAlignment="1">
      <alignment horizontal="center" vertical="center" wrapText="1" readingOrder="2"/>
    </xf>
    <xf numFmtId="0" fontId="21" fillId="9" borderId="16" xfId="0" applyFont="1" applyFill="1" applyBorder="1" applyAlignment="1">
      <alignment horizontal="center" vertical="center" wrapText="1" readingOrder="2"/>
    </xf>
    <xf numFmtId="0" fontId="21" fillId="9" borderId="35" xfId="0" applyFont="1" applyFill="1" applyBorder="1" applyAlignment="1">
      <alignment horizontal="center" vertical="center" wrapText="1" readingOrder="2"/>
    </xf>
    <xf numFmtId="0" fontId="21" fillId="9" borderId="80" xfId="0" applyFont="1" applyFill="1" applyBorder="1" applyAlignment="1">
      <alignment horizontal="center" vertical="center" wrapText="1" readingOrder="2"/>
    </xf>
    <xf numFmtId="0" fontId="6" fillId="10" borderId="55" xfId="0" applyFont="1" applyFill="1" applyBorder="1" applyAlignment="1">
      <alignment horizontal="center" vertical="center"/>
    </xf>
    <xf numFmtId="0" fontId="21" fillId="9" borderId="41" xfId="0" applyFont="1" applyFill="1" applyBorder="1" applyAlignment="1">
      <alignment horizontal="center" vertical="center" wrapText="1" readingOrder="2"/>
    </xf>
    <xf numFmtId="0" fontId="21" fillId="9" borderId="81" xfId="0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readingOrder="2"/>
    </xf>
    <xf numFmtId="0" fontId="27" fillId="4" borderId="1" xfId="0" applyFont="1" applyFill="1" applyBorder="1" applyAlignment="1">
      <alignment horizontal="center" vertical="center" readingOrder="2"/>
    </xf>
    <xf numFmtId="0" fontId="29" fillId="6" borderId="2" xfId="0" applyFont="1" applyFill="1" applyBorder="1" applyAlignment="1">
      <alignment horizontal="center" vertical="center" wrapText="1"/>
    </xf>
    <xf numFmtId="0" fontId="29" fillId="6" borderId="15" xfId="0" applyFont="1" applyFill="1" applyBorder="1" applyAlignment="1">
      <alignment horizontal="center" vertical="center" wrapText="1"/>
    </xf>
    <xf numFmtId="0" fontId="29" fillId="6" borderId="51" xfId="0" applyFont="1" applyFill="1" applyBorder="1" applyAlignment="1">
      <alignment horizontal="center" vertical="center" wrapText="1"/>
    </xf>
    <xf numFmtId="0" fontId="29" fillId="6" borderId="95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 wrapText="1"/>
    </xf>
    <xf numFmtId="0" fontId="29" fillId="6" borderId="26" xfId="0" applyFont="1" applyFill="1" applyBorder="1" applyAlignment="1">
      <alignment horizontal="center" vertical="center" wrapText="1"/>
    </xf>
    <xf numFmtId="9" fontId="42" fillId="0" borderId="28" xfId="0" applyNumberFormat="1" applyFont="1" applyBorder="1" applyAlignment="1">
      <alignment horizontal="center" vertical="center"/>
    </xf>
    <xf numFmtId="9" fontId="42" fillId="0" borderId="26" xfId="0" applyNumberFormat="1" applyFont="1" applyBorder="1" applyAlignment="1">
      <alignment horizontal="center" vertical="center"/>
    </xf>
    <xf numFmtId="9" fontId="42" fillId="0" borderId="25" xfId="0" applyNumberFormat="1" applyFont="1" applyBorder="1" applyAlignment="1">
      <alignment horizontal="center" vertical="center"/>
    </xf>
    <xf numFmtId="0" fontId="29" fillId="6" borderId="95" xfId="0" applyFont="1" applyFill="1" applyBorder="1" applyAlignment="1">
      <alignment horizontal="center" vertical="center"/>
    </xf>
    <xf numFmtId="0" fontId="29" fillId="6" borderId="25" xfId="0" applyFont="1" applyFill="1" applyBorder="1" applyAlignment="1">
      <alignment horizontal="center" vertical="center"/>
    </xf>
    <xf numFmtId="0" fontId="29" fillId="6" borderId="26" xfId="0" applyFont="1" applyFill="1" applyBorder="1" applyAlignment="1">
      <alignment horizontal="center" vertical="center"/>
    </xf>
    <xf numFmtId="0" fontId="42" fillId="12" borderId="2" xfId="0" applyFont="1" applyFill="1" applyBorder="1" applyAlignment="1">
      <alignment horizontal="center" vertical="center" wrapText="1"/>
    </xf>
    <xf numFmtId="0" fontId="42" fillId="12" borderId="15" xfId="0" applyFont="1" applyFill="1" applyBorder="1" applyAlignment="1">
      <alignment horizontal="center" vertical="center"/>
    </xf>
    <xf numFmtId="0" fontId="29" fillId="6" borderId="27" xfId="0" applyFont="1" applyFill="1" applyBorder="1" applyAlignment="1">
      <alignment horizontal="center" vertical="center" wrapText="1"/>
    </xf>
    <xf numFmtId="0" fontId="29" fillId="6" borderId="50" xfId="0" applyFont="1" applyFill="1" applyBorder="1" applyAlignment="1">
      <alignment horizontal="center" vertical="center" wrapText="1"/>
    </xf>
  </cellXfs>
  <cellStyles count="6">
    <cellStyle name="Currency" xfId="5" builtinId="4"/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134470</xdr:colOff>
      <xdr:row>1</xdr:row>
      <xdr:rowOff>78440</xdr:rowOff>
    </xdr:from>
    <xdr:to>
      <xdr:col>2</xdr:col>
      <xdr:colOff>1871382</xdr:colOff>
      <xdr:row>3</xdr:row>
      <xdr:rowOff>65491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2789471" y="280146"/>
          <a:ext cx="1736912" cy="1488639"/>
        </a:xfrm>
        <a:prstGeom prst="rect">
          <a:avLst/>
        </a:prstGeom>
      </xdr:spPr>
    </xdr:pic>
    <xdr:clientData/>
  </xdr:twoCellAnchor>
  <xdr:twoCellAnchor>
    <xdr:from>
      <xdr:col>2</xdr:col>
      <xdr:colOff>124695</xdr:colOff>
      <xdr:row>11</xdr:row>
      <xdr:rowOff>88184</xdr:rowOff>
    </xdr:from>
    <xdr:to>
      <xdr:col>2</xdr:col>
      <xdr:colOff>265499</xdr:colOff>
      <xdr:row>11</xdr:row>
      <xdr:rowOff>220706</xdr:rowOff>
    </xdr:to>
    <xdr:sp macro="" textlink="">
      <xdr:nvSpPr>
        <xdr:cNvPr id="3" name="Rectangle 2"/>
        <xdr:cNvSpPr/>
      </xdr:nvSpPr>
      <xdr:spPr>
        <a:xfrm>
          <a:off x="32674395354" y="7640949"/>
          <a:ext cx="140804" cy="132522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2</xdr:col>
      <xdr:colOff>1733343</xdr:colOff>
      <xdr:row>11</xdr:row>
      <xdr:rowOff>76279</xdr:rowOff>
    </xdr:from>
    <xdr:to>
      <xdr:col>2</xdr:col>
      <xdr:colOff>1874147</xdr:colOff>
      <xdr:row>11</xdr:row>
      <xdr:rowOff>208801</xdr:rowOff>
    </xdr:to>
    <xdr:sp macro="" textlink="">
      <xdr:nvSpPr>
        <xdr:cNvPr id="4" name="Rectangle 3"/>
        <xdr:cNvSpPr/>
      </xdr:nvSpPr>
      <xdr:spPr>
        <a:xfrm>
          <a:off x="37250936634" y="6672342"/>
          <a:ext cx="140804" cy="132522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3</xdr:col>
      <xdr:colOff>1521775</xdr:colOff>
      <xdr:row>11</xdr:row>
      <xdr:rowOff>76979</xdr:rowOff>
    </xdr:from>
    <xdr:to>
      <xdr:col>3</xdr:col>
      <xdr:colOff>1662579</xdr:colOff>
      <xdr:row>11</xdr:row>
      <xdr:rowOff>209501</xdr:rowOff>
    </xdr:to>
    <xdr:sp macro="" textlink="">
      <xdr:nvSpPr>
        <xdr:cNvPr id="5" name="Rectangle 4"/>
        <xdr:cNvSpPr/>
      </xdr:nvSpPr>
      <xdr:spPr>
        <a:xfrm>
          <a:off x="37248874108" y="6673042"/>
          <a:ext cx="140804" cy="132522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4</xdr:col>
      <xdr:colOff>957187</xdr:colOff>
      <xdr:row>11</xdr:row>
      <xdr:rowOff>76978</xdr:rowOff>
    </xdr:from>
    <xdr:to>
      <xdr:col>4</xdr:col>
      <xdr:colOff>1097991</xdr:colOff>
      <xdr:row>11</xdr:row>
      <xdr:rowOff>209500</xdr:rowOff>
    </xdr:to>
    <xdr:sp macro="" textlink="">
      <xdr:nvSpPr>
        <xdr:cNvPr id="6" name="Rectangle 5"/>
        <xdr:cNvSpPr/>
      </xdr:nvSpPr>
      <xdr:spPr>
        <a:xfrm>
          <a:off x="37246795509" y="6673041"/>
          <a:ext cx="140804" cy="132522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  <xdr:twoCellAnchor>
    <xdr:from>
      <xdr:col>5</xdr:col>
      <xdr:colOff>423897</xdr:colOff>
      <xdr:row>11</xdr:row>
      <xdr:rowOff>76277</xdr:rowOff>
    </xdr:from>
    <xdr:to>
      <xdr:col>5</xdr:col>
      <xdr:colOff>558854</xdr:colOff>
      <xdr:row>11</xdr:row>
      <xdr:rowOff>208799</xdr:rowOff>
    </xdr:to>
    <xdr:sp macro="" textlink="">
      <xdr:nvSpPr>
        <xdr:cNvPr id="7" name="Rectangle 6"/>
        <xdr:cNvSpPr/>
      </xdr:nvSpPr>
      <xdr:spPr>
        <a:xfrm>
          <a:off x="37244691458" y="6672340"/>
          <a:ext cx="134957" cy="132522"/>
        </a:xfrm>
        <a:prstGeom prst="rect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fa-I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472864</xdr:colOff>
      <xdr:row>7</xdr:row>
      <xdr:rowOff>211667</xdr:rowOff>
    </xdr:from>
    <xdr:to>
      <xdr:col>6</xdr:col>
      <xdr:colOff>518583</xdr:colOff>
      <xdr:row>8</xdr:row>
      <xdr:rowOff>52916</xdr:rowOff>
    </xdr:to>
    <xdr:sp macro="" textlink="">
      <xdr:nvSpPr>
        <xdr:cNvPr id="2" name="TextBox 1"/>
        <xdr:cNvSpPr txBox="1"/>
      </xdr:nvSpPr>
      <xdr:spPr>
        <a:xfrm>
          <a:off x="10053436417" y="2222500"/>
          <a:ext cx="45719" cy="74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589;&#1604;&#1575;&#1581;%20&#1576;&#1608;&#1583;&#1580;&#1607;140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روكش"/>
      <sheetName val="1-1-خلاصه كل بودجه"/>
      <sheetName val="2-2-پيش بيني منابع درآمدي "/>
      <sheetName val="3-ماموريت و برنامه "/>
      <sheetName val="3-1-ماموريت.برنامه.خدمت"/>
      <sheetName val="3-2-ماموريت.برنامه.طرح.پروژه"/>
      <sheetName val="3-3-اطلاعات پروژه‌‌ "/>
      <sheetName val="4-مصارف بتفكيك فصول اقتصادي "/>
      <sheetName val="5-1-تملك  مالي به تفكيك "/>
      <sheetName val="5-2-منابع تملك مالي  "/>
      <sheetName val="6-‌تعهدات ‌قطعي سنواتي "/>
      <sheetName val="Sheet1"/>
      <sheetName val="اصلاح بودجه1400"/>
    </sheetNames>
    <definedNames>
      <definedName name="Macro10"/>
      <definedName name="Macro1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V35"/>
  <sheetViews>
    <sheetView showGridLines="0" rightToLeft="1" view="pageBreakPreview" topLeftCell="D1" zoomScale="80" zoomScaleNormal="85" zoomScaleSheetLayoutView="80" workbookViewId="0">
      <selection activeCell="D5" sqref="D5:G5"/>
    </sheetView>
  </sheetViews>
  <sheetFormatPr defaultColWidth="29.875" defaultRowHeight="14.25"/>
  <cols>
    <col min="1" max="2" width="15.375" style="48" customWidth="1"/>
    <col min="3" max="3" width="29.875" style="48"/>
    <col min="4" max="5" width="34.75" style="48" customWidth="1"/>
    <col min="6" max="6" width="34.75" style="51" customWidth="1"/>
    <col min="7" max="7" width="22.125" style="48" customWidth="1"/>
    <col min="8" max="8" width="4.75" style="48" customWidth="1"/>
    <col min="9" max="16384" width="29.875" style="48"/>
  </cols>
  <sheetData>
    <row r="1" spans="1:17" ht="15" thickBot="1"/>
    <row r="2" spans="1:17" ht="15" thickTop="1">
      <c r="C2" s="64"/>
      <c r="D2" s="65"/>
      <c r="E2" s="65"/>
      <c r="F2" s="66"/>
      <c r="G2" s="67"/>
    </row>
    <row r="3" spans="1:17" ht="99.75">
      <c r="A3" s="59"/>
      <c r="B3" s="59"/>
      <c r="C3" s="68"/>
      <c r="D3" s="59"/>
      <c r="E3" s="59"/>
      <c r="F3" s="60"/>
      <c r="G3" s="69"/>
    </row>
    <row r="4" spans="1:17" ht="13.5" thickBot="1">
      <c r="C4" s="70"/>
      <c r="D4" s="61"/>
      <c r="E4" s="61"/>
      <c r="F4" s="62"/>
      <c r="G4" s="71"/>
    </row>
    <row r="5" spans="1:17" ht="77.25" thickTop="1">
      <c r="C5" s="72"/>
      <c r="D5" s="534" t="s">
        <v>716</v>
      </c>
      <c r="E5" s="535"/>
      <c r="F5" s="535"/>
      <c r="G5" s="536"/>
    </row>
    <row r="6" spans="1:17" s="49" customFormat="1" ht="28.5">
      <c r="C6" s="73"/>
      <c r="D6" s="531" t="s">
        <v>323</v>
      </c>
      <c r="E6" s="532"/>
      <c r="F6" s="532"/>
      <c r="G6" s="74"/>
      <c r="H6" s="48"/>
      <c r="I6" s="48"/>
      <c r="J6" s="48"/>
      <c r="K6" s="48"/>
      <c r="L6" s="48"/>
      <c r="M6" s="48"/>
      <c r="N6" s="48"/>
      <c r="Q6" s="48"/>
    </row>
    <row r="7" spans="1:17" ht="36">
      <c r="C7" s="75"/>
      <c r="D7" s="53"/>
      <c r="E7" s="53"/>
      <c r="F7" s="48"/>
      <c r="G7" s="76"/>
      <c r="K7" s="53"/>
      <c r="L7" s="53"/>
      <c r="M7" s="53"/>
      <c r="N7" s="53"/>
      <c r="O7" s="49"/>
    </row>
    <row r="8" spans="1:17" ht="117" customHeight="1">
      <c r="C8" s="77"/>
      <c r="G8" s="76"/>
      <c r="I8" s="54"/>
      <c r="J8" s="54"/>
      <c r="K8" s="24"/>
      <c r="L8" s="49"/>
      <c r="M8" s="49"/>
      <c r="O8" s="54"/>
      <c r="P8" s="54"/>
      <c r="Q8" s="24"/>
    </row>
    <row r="9" spans="1:17" ht="21.75">
      <c r="C9" s="77"/>
      <c r="F9" s="63" t="s">
        <v>324</v>
      </c>
      <c r="G9" s="78" t="s">
        <v>326</v>
      </c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17" s="49" customFormat="1" ht="36">
      <c r="C10" s="79"/>
      <c r="D10" s="55"/>
      <c r="E10" s="55"/>
      <c r="F10" s="63" t="s">
        <v>325</v>
      </c>
      <c r="G10" s="78" t="s">
        <v>326</v>
      </c>
      <c r="H10" s="53"/>
      <c r="I10" s="53"/>
      <c r="J10" s="53"/>
      <c r="K10" s="53"/>
      <c r="L10" s="48"/>
      <c r="M10" s="48"/>
      <c r="N10" s="48"/>
      <c r="O10" s="48"/>
      <c r="P10" s="48"/>
      <c r="Q10" s="48"/>
    </row>
    <row r="11" spans="1:17" ht="56.25" customHeight="1" thickBot="1">
      <c r="C11" s="80"/>
      <c r="D11" s="81"/>
      <c r="E11" s="81"/>
      <c r="F11" s="82"/>
      <c r="G11" s="83"/>
      <c r="H11" s="49"/>
      <c r="I11" s="49"/>
      <c r="J11" s="49"/>
      <c r="K11" s="49"/>
      <c r="M11" s="49"/>
      <c r="N11" s="50"/>
      <c r="O11" s="50"/>
      <c r="P11" s="50"/>
      <c r="Q11" s="50"/>
    </row>
    <row r="12" spans="1:17" s="49" customFormat="1" ht="21.75" customHeight="1" thickTop="1">
      <c r="C12" s="533" t="s">
        <v>330</v>
      </c>
      <c r="D12" s="533"/>
      <c r="E12" s="533"/>
      <c r="F12" s="533"/>
      <c r="G12" s="533"/>
      <c r="H12" s="50"/>
      <c r="J12" s="50"/>
      <c r="K12" s="50"/>
      <c r="L12" s="48"/>
      <c r="M12" s="48"/>
      <c r="N12" s="48"/>
      <c r="O12" s="48"/>
      <c r="P12" s="48"/>
      <c r="Q12" s="48"/>
    </row>
    <row r="13" spans="1:17" s="49" customFormat="1" ht="12.75">
      <c r="C13" s="48"/>
      <c r="D13" s="48"/>
      <c r="E13" s="48"/>
      <c r="G13" s="50"/>
      <c r="H13" s="50"/>
      <c r="I13" s="50"/>
      <c r="J13" s="50"/>
      <c r="K13" s="50"/>
      <c r="O13" s="48"/>
      <c r="P13" s="48"/>
    </row>
    <row r="14" spans="1:17" s="49" customFormat="1" ht="12.75">
      <c r="C14" s="48"/>
      <c r="D14" s="48"/>
      <c r="E14" s="48"/>
      <c r="G14" s="50"/>
      <c r="H14" s="50"/>
      <c r="J14" s="50"/>
      <c r="K14" s="50"/>
      <c r="L14" s="48"/>
      <c r="M14" s="48"/>
      <c r="N14" s="48"/>
      <c r="O14" s="48"/>
      <c r="P14" s="48"/>
      <c r="Q14" s="48"/>
    </row>
    <row r="15" spans="1:17" s="49" customFormat="1" ht="36">
      <c r="C15" s="48"/>
      <c r="D15" s="48"/>
      <c r="E15" s="48"/>
      <c r="G15" s="50"/>
      <c r="H15" s="53"/>
      <c r="J15" s="48"/>
      <c r="K15" s="53"/>
      <c r="L15" s="53"/>
      <c r="Q15" s="48"/>
    </row>
    <row r="16" spans="1:17">
      <c r="G16" s="50"/>
      <c r="H16" s="50"/>
      <c r="I16" s="49"/>
      <c r="J16" s="50"/>
      <c r="K16" s="50"/>
      <c r="L16" s="50"/>
      <c r="M16" s="49"/>
      <c r="N16" s="49"/>
    </row>
    <row r="17" spans="5:22" ht="36">
      <c r="H17" s="53"/>
      <c r="I17" s="49"/>
      <c r="K17" s="53"/>
      <c r="L17" s="53"/>
      <c r="M17" s="49"/>
      <c r="N17" s="49"/>
      <c r="O17" s="56"/>
      <c r="P17" s="56"/>
    </row>
    <row r="18" spans="5:22" ht="15.75">
      <c r="E18" s="48">
        <f>D18</f>
        <v>0</v>
      </c>
      <c r="F18" s="48"/>
      <c r="H18" s="57"/>
      <c r="K18" s="57"/>
      <c r="L18" s="57"/>
      <c r="O18" s="58"/>
      <c r="P18" s="58"/>
    </row>
    <row r="19" spans="5:22" ht="15.75">
      <c r="F19" s="48"/>
      <c r="K19" s="57"/>
      <c r="L19" s="57"/>
      <c r="O19" s="58"/>
      <c r="P19" s="58"/>
    </row>
    <row r="20" spans="5:22" ht="15.75">
      <c r="F20" s="48"/>
      <c r="O20" s="58"/>
      <c r="P20" s="58"/>
    </row>
    <row r="22" spans="5:22" ht="12.75">
      <c r="F22" s="48"/>
    </row>
    <row r="23" spans="5:22" ht="12.75">
      <c r="F23" s="48"/>
    </row>
    <row r="24" spans="5:22">
      <c r="F24" s="48"/>
      <c r="S24" s="51"/>
      <c r="T24" s="51"/>
      <c r="U24" s="51"/>
      <c r="V24" s="51"/>
    </row>
    <row r="25" spans="5:22">
      <c r="F25" s="48"/>
      <c r="S25" s="51"/>
      <c r="T25" s="51"/>
      <c r="U25" s="51"/>
      <c r="V25" s="51"/>
    </row>
    <row r="26" spans="5:22" ht="32.25">
      <c r="F26" s="48"/>
      <c r="N26" s="51"/>
      <c r="S26" s="52"/>
      <c r="T26" s="51"/>
      <c r="U26" s="51"/>
      <c r="V26" s="51"/>
    </row>
    <row r="27" spans="5:22" ht="32.25">
      <c r="F27" s="48"/>
      <c r="N27" s="51"/>
      <c r="S27" s="52"/>
      <c r="T27" s="51"/>
      <c r="U27" s="51"/>
      <c r="V27" s="52"/>
    </row>
    <row r="28" spans="5:22" ht="32.25">
      <c r="F28" s="48"/>
      <c r="N28" s="51"/>
      <c r="S28" s="51"/>
      <c r="T28" s="51"/>
      <c r="U28" s="51"/>
      <c r="V28" s="52"/>
    </row>
    <row r="29" spans="5:22" ht="32.25">
      <c r="F29" s="48"/>
      <c r="N29" s="51"/>
      <c r="S29" s="52"/>
      <c r="T29" s="51"/>
      <c r="U29" s="51"/>
      <c r="V29" s="51"/>
    </row>
    <row r="30" spans="5:22" ht="32.25">
      <c r="F30" s="48"/>
      <c r="N30" s="51"/>
      <c r="R30" s="51"/>
      <c r="S30" s="52"/>
      <c r="T30" s="51"/>
      <c r="U30" s="51"/>
      <c r="V30" s="52"/>
    </row>
    <row r="31" spans="5:22" ht="32.25">
      <c r="F31" s="48"/>
      <c r="N31" s="51"/>
      <c r="R31" s="51"/>
      <c r="S31" s="51"/>
      <c r="T31" s="51"/>
      <c r="U31" s="51"/>
      <c r="V31" s="52"/>
    </row>
    <row r="32" spans="5:22">
      <c r="F32" s="48"/>
      <c r="N32" s="51"/>
      <c r="Q32" s="51"/>
    </row>
    <row r="33" spans="14:17">
      <c r="N33" s="51"/>
      <c r="Q33" s="51"/>
    </row>
    <row r="34" spans="14:17">
      <c r="O34" s="51"/>
      <c r="P34" s="51"/>
    </row>
    <row r="35" spans="14:17">
      <c r="O35" s="51"/>
      <c r="P35" s="51"/>
    </row>
  </sheetData>
  <mergeCells count="3">
    <mergeCell ref="D6:F6"/>
    <mergeCell ref="C12:G12"/>
    <mergeCell ref="D5:G5"/>
  </mergeCells>
  <printOptions horizontalCentered="1"/>
  <pageMargins left="0.39370078740157483" right="0.39370078740157483" top="1.1023622047244095" bottom="0.82677165354330717" header="0.39370078740157483" footer="0.39370078740157483"/>
  <pageSetup paperSize="9" scale="78" orientation="landscape" r:id="rId1"/>
  <headerFooter>
    <oddHeader xml:space="preserve">&amp;L&amp;"B Sina,Bold"صفحه : &amp;P از &amp;N&amp;"B Roya,Bold"ارقام به هزار ريال&amp;C&amp;"B Titr,Bold"&amp;16متمم بودجه مصوب سال1402 شهرداري ..............فرم &amp;A &amp;R          </oddHeader>
    <oddFooter>&amp;Lامضاء- شوراي اسلامي شهر : حسن ایلانلو&amp;Cامضاء- شهردار : شیرزاد یعقوبی&amp;Rامضاء- مدير امور مالي شهرداري : منصور حسنلو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5"/>
  <dimension ref="A1:M22"/>
  <sheetViews>
    <sheetView rightToLeft="1" view="pageBreakPreview" zoomScaleNormal="130" zoomScaleSheetLayoutView="100" workbookViewId="0">
      <selection sqref="A1:M9"/>
    </sheetView>
  </sheetViews>
  <sheetFormatPr defaultColWidth="10.25" defaultRowHeight="17.25"/>
  <cols>
    <col min="1" max="1" width="5" style="46" bestFit="1" customWidth="1"/>
    <col min="2" max="2" width="31.625" style="46" customWidth="1"/>
    <col min="3" max="3" width="14.25" style="261" customWidth="1"/>
    <col min="4" max="4" width="8" style="46" bestFit="1" customWidth="1"/>
    <col min="5" max="5" width="6.125" style="46" customWidth="1"/>
    <col min="6" max="6" width="6.375" style="46" customWidth="1"/>
    <col min="7" max="7" width="7.125" style="261" bestFit="1" customWidth="1"/>
    <col min="8" max="8" width="7.375" style="46" customWidth="1"/>
    <col min="9" max="9" width="7.25" style="46" customWidth="1"/>
    <col min="10" max="10" width="10.125" style="46" bestFit="1" customWidth="1"/>
    <col min="11" max="11" width="10.125" style="46" customWidth="1"/>
    <col min="12" max="12" width="11.25" style="46" customWidth="1"/>
    <col min="13" max="13" width="11.875" style="46" customWidth="1"/>
    <col min="14" max="16384" width="10.25" style="46"/>
  </cols>
  <sheetData>
    <row r="1" spans="1:13" ht="17.25" customHeight="1">
      <c r="A1" s="709" t="s">
        <v>334</v>
      </c>
      <c r="B1" s="709" t="s">
        <v>332</v>
      </c>
      <c r="C1" s="716" t="s">
        <v>321</v>
      </c>
      <c r="D1" s="709" t="s">
        <v>344</v>
      </c>
      <c r="E1" s="709" t="s">
        <v>339</v>
      </c>
      <c r="F1" s="709" t="s">
        <v>338</v>
      </c>
      <c r="G1" s="710" t="s">
        <v>337</v>
      </c>
      <c r="H1" s="709" t="s">
        <v>336</v>
      </c>
      <c r="I1" s="709" t="s">
        <v>335</v>
      </c>
      <c r="J1" s="712" t="s">
        <v>333</v>
      </c>
      <c r="K1" s="706" t="s">
        <v>672</v>
      </c>
      <c r="L1" s="707"/>
      <c r="M1" s="708"/>
    </row>
    <row r="2" spans="1:13" ht="38.25" customHeight="1">
      <c r="A2" s="709"/>
      <c r="B2" s="709"/>
      <c r="C2" s="716"/>
      <c r="D2" s="709"/>
      <c r="E2" s="709"/>
      <c r="F2" s="709"/>
      <c r="G2" s="711"/>
      <c r="H2" s="709"/>
      <c r="I2" s="709"/>
      <c r="J2" s="713"/>
      <c r="K2" s="329" t="s">
        <v>683</v>
      </c>
      <c r="L2" s="329" t="s">
        <v>671</v>
      </c>
      <c r="M2" s="329" t="s">
        <v>682</v>
      </c>
    </row>
    <row r="3" spans="1:13" s="47" customFormat="1" ht="23.25" customHeight="1">
      <c r="A3" s="22"/>
      <c r="B3" s="22"/>
      <c r="C3" s="258"/>
      <c r="D3" s="22"/>
      <c r="E3" s="22"/>
      <c r="F3" s="22"/>
      <c r="G3" s="258"/>
      <c r="H3" s="22"/>
      <c r="I3" s="22"/>
      <c r="J3" s="22"/>
      <c r="K3" s="22"/>
      <c r="L3" s="22"/>
      <c r="M3" s="22"/>
    </row>
    <row r="4" spans="1:13" s="47" customFormat="1" ht="23.25" customHeight="1">
      <c r="A4" s="22"/>
      <c r="B4" s="22"/>
      <c r="C4" s="258"/>
      <c r="D4" s="22"/>
      <c r="E4" s="22"/>
      <c r="F4" s="22"/>
      <c r="G4" s="258"/>
      <c r="H4" s="22"/>
      <c r="I4" s="22"/>
      <c r="J4" s="22"/>
      <c r="K4" s="22"/>
      <c r="L4" s="22"/>
      <c r="M4" s="22"/>
    </row>
    <row r="5" spans="1:13" s="47" customFormat="1" ht="23.25" customHeight="1">
      <c r="A5" s="22"/>
      <c r="B5" s="22"/>
      <c r="C5" s="258"/>
      <c r="D5" s="22"/>
      <c r="E5" s="22"/>
      <c r="F5" s="22"/>
      <c r="G5" s="258"/>
      <c r="H5" s="22"/>
      <c r="I5" s="22"/>
      <c r="J5" s="22"/>
      <c r="K5" s="22"/>
      <c r="L5" s="22"/>
      <c r="M5" s="22"/>
    </row>
    <row r="6" spans="1:13" s="47" customFormat="1" ht="23.25" customHeight="1">
      <c r="A6" s="22"/>
      <c r="B6" s="100"/>
      <c r="C6" s="259"/>
      <c r="D6" s="43"/>
      <c r="E6" s="43"/>
      <c r="F6" s="43"/>
      <c r="G6" s="259"/>
      <c r="H6" s="43"/>
      <c r="I6" s="43"/>
      <c r="J6" s="43"/>
      <c r="K6" s="43"/>
      <c r="L6" s="43"/>
      <c r="M6" s="43"/>
    </row>
    <row r="7" spans="1:13" s="47" customFormat="1" ht="23.25" customHeight="1">
      <c r="A7" s="22"/>
      <c r="B7" s="22"/>
      <c r="C7" s="258"/>
      <c r="D7" s="22"/>
      <c r="E7" s="93"/>
      <c r="F7" s="22"/>
      <c r="G7" s="258"/>
      <c r="H7" s="22"/>
      <c r="I7" s="22"/>
      <c r="J7" s="22"/>
      <c r="K7" s="22"/>
      <c r="L7" s="22"/>
      <c r="M7" s="22"/>
    </row>
    <row r="8" spans="1:13" s="47" customFormat="1" ht="23.25" customHeight="1">
      <c r="A8" s="22"/>
      <c r="B8" s="44"/>
      <c r="C8" s="258"/>
      <c r="D8" s="22"/>
      <c r="E8" s="22"/>
      <c r="F8" s="22"/>
      <c r="G8" s="258"/>
      <c r="H8" s="22"/>
      <c r="I8" s="22"/>
      <c r="J8" s="22"/>
      <c r="K8" s="22"/>
      <c r="L8" s="22"/>
      <c r="M8" s="45"/>
    </row>
    <row r="9" spans="1:13" s="47" customFormat="1" ht="23.25" customHeight="1">
      <c r="A9" s="22"/>
      <c r="B9" s="43"/>
      <c r="C9" s="258"/>
      <c r="D9" s="22"/>
      <c r="E9" s="22"/>
      <c r="F9" s="22"/>
      <c r="G9" s="258"/>
      <c r="H9" s="22"/>
      <c r="I9" s="22"/>
      <c r="J9" s="22"/>
      <c r="K9" s="22"/>
      <c r="L9" s="22"/>
      <c r="M9" s="45"/>
    </row>
    <row r="10" spans="1:13" s="47" customFormat="1" ht="23.25" customHeight="1">
      <c r="A10" s="22"/>
      <c r="B10" s="22"/>
      <c r="C10" s="258"/>
      <c r="D10" s="22"/>
      <c r="E10" s="22"/>
      <c r="F10" s="22"/>
      <c r="G10" s="258"/>
      <c r="H10" s="22"/>
      <c r="I10" s="22"/>
      <c r="J10" s="22"/>
      <c r="K10" s="22"/>
      <c r="L10" s="22"/>
      <c r="M10" s="45"/>
    </row>
    <row r="11" spans="1:13" s="47" customFormat="1" ht="23.25" customHeight="1">
      <c r="A11" s="22"/>
      <c r="B11" s="44"/>
      <c r="C11" s="258"/>
      <c r="D11" s="22"/>
      <c r="E11" s="22"/>
      <c r="F11" s="22"/>
      <c r="G11" s="258"/>
      <c r="H11" s="22"/>
      <c r="I11" s="22"/>
      <c r="J11" s="22"/>
      <c r="K11" s="22"/>
      <c r="L11" s="22"/>
      <c r="M11" s="45"/>
    </row>
    <row r="12" spans="1:13" s="47" customFormat="1" ht="23.25" customHeight="1">
      <c r="A12" s="22"/>
      <c r="B12" s="100"/>
      <c r="C12" s="258"/>
      <c r="D12" s="22"/>
      <c r="E12" s="22"/>
      <c r="F12" s="22"/>
      <c r="G12" s="258"/>
      <c r="H12" s="22"/>
      <c r="I12" s="22"/>
      <c r="J12" s="22"/>
      <c r="K12" s="22"/>
      <c r="L12" s="22"/>
      <c r="M12" s="22"/>
    </row>
    <row r="13" spans="1:13" s="47" customFormat="1" ht="23.25" customHeight="1">
      <c r="A13" s="22"/>
      <c r="B13" s="22"/>
      <c r="C13" s="258"/>
      <c r="D13" s="22"/>
      <c r="E13" s="22"/>
      <c r="F13" s="22"/>
      <c r="G13" s="258"/>
      <c r="H13" s="22"/>
      <c r="I13" s="22"/>
      <c r="J13" s="22"/>
      <c r="K13" s="22"/>
      <c r="L13" s="22"/>
      <c r="M13" s="22"/>
    </row>
    <row r="14" spans="1:13" s="47" customFormat="1" ht="23.25" customHeight="1">
      <c r="A14" s="22"/>
      <c r="B14" s="43"/>
      <c r="C14" s="258"/>
      <c r="D14" s="22"/>
      <c r="E14" s="22"/>
      <c r="F14" s="22"/>
      <c r="G14" s="258"/>
      <c r="H14" s="22"/>
      <c r="I14" s="22"/>
      <c r="J14" s="22"/>
      <c r="K14" s="22"/>
      <c r="L14" s="22"/>
      <c r="M14" s="22"/>
    </row>
    <row r="15" spans="1:13" s="47" customFormat="1" ht="23.25" customHeight="1">
      <c r="A15" s="22"/>
      <c r="B15" s="22"/>
      <c r="C15" s="258"/>
      <c r="D15" s="22"/>
      <c r="E15" s="22"/>
      <c r="F15" s="22"/>
      <c r="G15" s="258"/>
      <c r="H15" s="22"/>
      <c r="I15" s="22"/>
      <c r="J15" s="22"/>
      <c r="K15" s="22"/>
      <c r="L15" s="22"/>
      <c r="M15" s="22"/>
    </row>
    <row r="16" spans="1:13" s="47" customFormat="1" ht="23.25" customHeight="1">
      <c r="A16" s="22"/>
      <c r="B16" s="22"/>
      <c r="C16" s="258"/>
      <c r="D16" s="22"/>
      <c r="E16" s="22"/>
      <c r="F16" s="22"/>
      <c r="G16" s="258"/>
      <c r="H16" s="22"/>
      <c r="I16" s="22"/>
      <c r="J16" s="22"/>
      <c r="K16" s="22"/>
      <c r="L16" s="22"/>
      <c r="M16" s="22"/>
    </row>
    <row r="17" spans="1:13" s="47" customFormat="1" ht="23.25" customHeight="1">
      <c r="A17" s="22"/>
      <c r="B17" s="22"/>
      <c r="C17" s="258"/>
      <c r="D17" s="22"/>
      <c r="E17" s="22"/>
      <c r="F17" s="22"/>
      <c r="G17" s="258"/>
      <c r="H17" s="22"/>
      <c r="I17" s="22"/>
      <c r="J17" s="22"/>
      <c r="K17" s="22"/>
      <c r="L17" s="22"/>
      <c r="M17" s="22"/>
    </row>
    <row r="18" spans="1:13" s="47" customFormat="1" ht="23.25" customHeight="1">
      <c r="A18" s="22"/>
      <c r="B18" s="22"/>
      <c r="C18" s="258"/>
      <c r="D18" s="22"/>
      <c r="E18" s="258"/>
      <c r="F18" s="22"/>
      <c r="G18" s="258"/>
      <c r="H18" s="22"/>
      <c r="I18" s="22"/>
      <c r="J18" s="22"/>
      <c r="K18" s="22"/>
      <c r="L18" s="22"/>
      <c r="M18" s="22"/>
    </row>
    <row r="19" spans="1:13" s="47" customFormat="1" ht="23.25" customHeight="1">
      <c r="A19" s="22"/>
      <c r="B19" s="22"/>
      <c r="C19" s="258"/>
      <c r="D19" s="22"/>
      <c r="E19" s="22"/>
      <c r="F19" s="22"/>
      <c r="G19" s="258"/>
      <c r="H19" s="22"/>
      <c r="I19" s="22"/>
      <c r="J19" s="22"/>
      <c r="K19" s="22"/>
      <c r="L19" s="22"/>
      <c r="M19" s="22"/>
    </row>
    <row r="20" spans="1:13" s="47" customFormat="1" ht="23.25" customHeight="1">
      <c r="A20" s="22"/>
      <c r="B20" s="22"/>
      <c r="C20" s="258"/>
      <c r="D20" s="22"/>
      <c r="E20" s="22"/>
      <c r="F20" s="22"/>
      <c r="G20" s="258"/>
      <c r="H20" s="22"/>
      <c r="I20" s="22"/>
      <c r="J20" s="22"/>
      <c r="K20" s="22"/>
      <c r="L20" s="22"/>
      <c r="M20" s="22"/>
    </row>
    <row r="21" spans="1:13" s="47" customFormat="1" ht="23.25" customHeight="1">
      <c r="A21" s="22"/>
      <c r="B21" s="22"/>
      <c r="C21" s="258"/>
      <c r="D21" s="22"/>
      <c r="E21" s="22"/>
      <c r="F21" s="22"/>
      <c r="G21" s="258"/>
      <c r="H21" s="22"/>
      <c r="I21" s="22"/>
      <c r="J21" s="22"/>
      <c r="K21" s="22"/>
      <c r="L21" s="22"/>
      <c r="M21" s="22"/>
    </row>
    <row r="22" spans="1:13" s="47" customFormat="1" ht="23.25" customHeight="1">
      <c r="A22" s="714" t="s">
        <v>348</v>
      </c>
      <c r="B22" s="715"/>
      <c r="C22" s="260">
        <f>SUM(C3:C21)</f>
        <v>0</v>
      </c>
      <c r="D22" s="94"/>
      <c r="E22" s="92"/>
      <c r="F22" s="92"/>
      <c r="G22" s="260"/>
      <c r="H22" s="92"/>
      <c r="I22" s="92"/>
      <c r="J22" s="92"/>
      <c r="K22" s="94">
        <f>SUM(K3:K21)</f>
        <v>0</v>
      </c>
      <c r="L22" s="94">
        <f t="shared" ref="L22:M22" si="0">SUM(L3:L21)</f>
        <v>0</v>
      </c>
      <c r="M22" s="94">
        <f t="shared" si="0"/>
        <v>0</v>
      </c>
    </row>
  </sheetData>
  <mergeCells count="12">
    <mergeCell ref="K1:M1"/>
    <mergeCell ref="E1:E2"/>
    <mergeCell ref="G1:G2"/>
    <mergeCell ref="J1:J2"/>
    <mergeCell ref="A22:B22"/>
    <mergeCell ref="F1:F2"/>
    <mergeCell ref="H1:H2"/>
    <mergeCell ref="I1:I2"/>
    <mergeCell ref="A1:A2"/>
    <mergeCell ref="B1:B2"/>
    <mergeCell ref="C1:C2"/>
    <mergeCell ref="D1:D2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بودجه مصوب سال 1402 شهرداري حسن آباد فرم &amp;A &amp;R          </oddHeader>
    <oddFooter>&amp;Lامضاء- شوراي اسلامي شهر : حسن ایلانلو&amp;Cامضاء- شهردار : شیرزاد یعقوبی&amp;Rامضاء- مدير امور مالي شهرداري : منصور حسنلو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6"/>
  <dimension ref="A1:G73"/>
  <sheetViews>
    <sheetView rightToLeft="1" view="pageBreakPreview" zoomScaleNormal="130" zoomScaleSheetLayoutView="100" workbookViewId="0">
      <pane ySplit="2" topLeftCell="A3" activePane="bottomLeft" state="frozen"/>
      <selection activeCell="XFC3" sqref="XFC3"/>
      <selection pane="bottomLeft" activeCell="E10" sqref="E10"/>
    </sheetView>
  </sheetViews>
  <sheetFormatPr defaultColWidth="10.25" defaultRowHeight="17.25"/>
  <cols>
    <col min="1" max="1" width="4.375" style="46" bestFit="1" customWidth="1"/>
    <col min="2" max="2" width="42.25" style="46" customWidth="1"/>
    <col min="3" max="3" width="13.75" style="261" customWidth="1"/>
    <col min="4" max="4" width="15.625" style="261" customWidth="1"/>
    <col min="5" max="5" width="14.75" style="261" customWidth="1"/>
    <col min="6" max="7" width="15.75" style="261" customWidth="1"/>
    <col min="8" max="16384" width="10.25" style="46"/>
  </cols>
  <sheetData>
    <row r="1" spans="1:7" s="178" customFormat="1" ht="17.25" customHeight="1">
      <c r="A1" s="709" t="s">
        <v>548</v>
      </c>
      <c r="B1" s="709" t="s">
        <v>681</v>
      </c>
      <c r="C1" s="717" t="s">
        <v>814</v>
      </c>
      <c r="D1" s="717" t="s">
        <v>815</v>
      </c>
      <c r="E1" s="718" t="s">
        <v>680</v>
      </c>
      <c r="F1" s="718" t="s">
        <v>817</v>
      </c>
      <c r="G1" s="718" t="s">
        <v>816</v>
      </c>
    </row>
    <row r="2" spans="1:7" s="178" customFormat="1">
      <c r="A2" s="709"/>
      <c r="B2" s="709"/>
      <c r="C2" s="717"/>
      <c r="D2" s="717"/>
      <c r="E2" s="719"/>
      <c r="F2" s="719"/>
      <c r="G2" s="719"/>
    </row>
    <row r="3" spans="1:7" s="179" customFormat="1" ht="23.25" customHeight="1">
      <c r="A3" s="358">
        <v>1</v>
      </c>
      <c r="B3" s="359" t="s">
        <v>562</v>
      </c>
      <c r="C3" s="360"/>
      <c r="D3" s="360"/>
      <c r="E3" s="360">
        <f>E4+E6+E8+E10</f>
        <v>0</v>
      </c>
      <c r="F3" s="360">
        <f t="shared" ref="F3:G25" si="0">E3</f>
        <v>0</v>
      </c>
      <c r="G3" s="360">
        <f t="shared" si="0"/>
        <v>0</v>
      </c>
    </row>
    <row r="4" spans="1:7" s="181" customFormat="1" ht="64.5" customHeight="1">
      <c r="A4" s="180">
        <v>101</v>
      </c>
      <c r="B4" s="177" t="s">
        <v>632</v>
      </c>
      <c r="C4" s="262"/>
      <c r="D4" s="262"/>
      <c r="E4" s="262">
        <f>E5</f>
        <v>0</v>
      </c>
      <c r="F4" s="262">
        <f t="shared" si="0"/>
        <v>0</v>
      </c>
      <c r="G4" s="262">
        <f t="shared" si="0"/>
        <v>0</v>
      </c>
    </row>
    <row r="5" spans="1:7" s="47" customFormat="1" ht="23.25" customHeight="1">
      <c r="A5" s="22"/>
      <c r="B5" s="22"/>
      <c r="C5" s="263"/>
      <c r="D5" s="263"/>
      <c r="E5" s="265"/>
      <c r="F5" s="265">
        <f t="shared" si="0"/>
        <v>0</v>
      </c>
      <c r="G5" s="265">
        <f t="shared" si="0"/>
        <v>0</v>
      </c>
    </row>
    <row r="6" spans="1:7" s="181" customFormat="1" ht="23.25" customHeight="1">
      <c r="A6" s="180">
        <v>102</v>
      </c>
      <c r="B6" s="176" t="s">
        <v>633</v>
      </c>
      <c r="C6" s="264"/>
      <c r="D6" s="264"/>
      <c r="E6" s="262">
        <f>E7</f>
        <v>0</v>
      </c>
      <c r="F6" s="262">
        <f t="shared" si="0"/>
        <v>0</v>
      </c>
      <c r="G6" s="262">
        <f t="shared" si="0"/>
        <v>0</v>
      </c>
    </row>
    <row r="7" spans="1:7" s="47" customFormat="1" ht="23.25" customHeight="1">
      <c r="A7" s="22"/>
      <c r="B7" s="116"/>
      <c r="C7" s="265"/>
      <c r="D7" s="265"/>
      <c r="E7" s="265"/>
      <c r="F7" s="265">
        <f t="shared" si="0"/>
        <v>0</v>
      </c>
      <c r="G7" s="265">
        <f t="shared" si="0"/>
        <v>0</v>
      </c>
    </row>
    <row r="8" spans="1:7" s="181" customFormat="1" ht="23.25" customHeight="1">
      <c r="A8" s="180">
        <v>103</v>
      </c>
      <c r="B8" s="144" t="s">
        <v>386</v>
      </c>
      <c r="C8" s="262"/>
      <c r="D8" s="262"/>
      <c r="E8" s="262">
        <f>E9</f>
        <v>0</v>
      </c>
      <c r="F8" s="262">
        <f t="shared" si="0"/>
        <v>0</v>
      </c>
      <c r="G8" s="262">
        <f t="shared" si="0"/>
        <v>0</v>
      </c>
    </row>
    <row r="9" spans="1:7" s="47" customFormat="1" ht="23.25" customHeight="1">
      <c r="A9" s="22"/>
      <c r="B9" s="118"/>
      <c r="C9" s="265"/>
      <c r="D9" s="265"/>
      <c r="E9" s="265"/>
      <c r="F9" s="265">
        <f t="shared" si="0"/>
        <v>0</v>
      </c>
      <c r="G9" s="265">
        <f t="shared" si="0"/>
        <v>0</v>
      </c>
    </row>
    <row r="10" spans="1:7" s="181" customFormat="1" ht="23.25" customHeight="1">
      <c r="A10" s="180">
        <v>104</v>
      </c>
      <c r="B10" s="151" t="s">
        <v>387</v>
      </c>
      <c r="C10" s="262"/>
      <c r="D10" s="262"/>
      <c r="E10" s="262">
        <f>E11</f>
        <v>0</v>
      </c>
      <c r="F10" s="262">
        <f t="shared" si="0"/>
        <v>0</v>
      </c>
      <c r="G10" s="262">
        <f t="shared" si="0"/>
        <v>0</v>
      </c>
    </row>
    <row r="11" spans="1:7" s="47" customFormat="1" ht="23.25" customHeight="1">
      <c r="A11" s="22"/>
      <c r="B11" s="117"/>
      <c r="C11" s="265"/>
      <c r="D11" s="265"/>
      <c r="E11" s="265"/>
      <c r="F11" s="265">
        <f t="shared" si="0"/>
        <v>0</v>
      </c>
      <c r="G11" s="265">
        <f t="shared" si="0"/>
        <v>0</v>
      </c>
    </row>
    <row r="12" spans="1:7" s="179" customFormat="1" ht="23.25" customHeight="1">
      <c r="A12" s="358">
        <v>2</v>
      </c>
      <c r="B12" s="359" t="s">
        <v>396</v>
      </c>
      <c r="C12" s="360"/>
      <c r="D12" s="360"/>
      <c r="E12" s="360">
        <f>E13+E15+E17+E19+E21+E23+E25</f>
        <v>0</v>
      </c>
      <c r="F12" s="360">
        <f t="shared" si="0"/>
        <v>0</v>
      </c>
      <c r="G12" s="360">
        <f t="shared" si="0"/>
        <v>0</v>
      </c>
    </row>
    <row r="13" spans="1:7" s="181" customFormat="1" ht="23.25" customHeight="1">
      <c r="A13" s="180">
        <v>201</v>
      </c>
      <c r="B13" s="144" t="s">
        <v>269</v>
      </c>
      <c r="C13" s="262"/>
      <c r="D13" s="262"/>
      <c r="E13" s="262">
        <f>E14</f>
        <v>0</v>
      </c>
      <c r="F13" s="262">
        <f t="shared" si="0"/>
        <v>0</v>
      </c>
      <c r="G13" s="262">
        <f t="shared" si="0"/>
        <v>0</v>
      </c>
    </row>
    <row r="14" spans="1:7" s="47" customFormat="1" ht="23.25" customHeight="1">
      <c r="A14" s="22"/>
      <c r="B14" s="155"/>
      <c r="C14" s="263"/>
      <c r="D14" s="263"/>
      <c r="E14" s="265"/>
      <c r="F14" s="265">
        <f t="shared" si="0"/>
        <v>0</v>
      </c>
      <c r="G14" s="265">
        <f t="shared" si="0"/>
        <v>0</v>
      </c>
    </row>
    <row r="15" spans="1:7" s="181" customFormat="1" ht="23.25" customHeight="1">
      <c r="A15" s="180">
        <v>202</v>
      </c>
      <c r="B15" s="150" t="s">
        <v>268</v>
      </c>
      <c r="C15" s="262"/>
      <c r="D15" s="262"/>
      <c r="E15" s="262">
        <f>E16</f>
        <v>0</v>
      </c>
      <c r="F15" s="262">
        <f t="shared" si="0"/>
        <v>0</v>
      </c>
      <c r="G15" s="262">
        <f t="shared" si="0"/>
        <v>0</v>
      </c>
    </row>
    <row r="16" spans="1:7" s="47" customFormat="1" ht="23.25" customHeight="1">
      <c r="A16" s="22"/>
      <c r="B16" s="154"/>
      <c r="C16" s="263"/>
      <c r="D16" s="263"/>
      <c r="E16" s="265"/>
      <c r="F16" s="265">
        <f t="shared" si="0"/>
        <v>0</v>
      </c>
      <c r="G16" s="265">
        <f t="shared" si="0"/>
        <v>0</v>
      </c>
    </row>
    <row r="17" spans="1:7" s="181" customFormat="1" ht="23.25" customHeight="1">
      <c r="A17" s="180">
        <v>203</v>
      </c>
      <c r="B17" s="144" t="s">
        <v>640</v>
      </c>
      <c r="C17" s="262"/>
      <c r="D17" s="262"/>
      <c r="E17" s="262">
        <f>E18</f>
        <v>0</v>
      </c>
      <c r="F17" s="262">
        <f t="shared" si="0"/>
        <v>0</v>
      </c>
      <c r="G17" s="262">
        <f t="shared" si="0"/>
        <v>0</v>
      </c>
    </row>
    <row r="18" spans="1:7" s="47" customFormat="1" ht="23.25" customHeight="1">
      <c r="A18" s="22"/>
      <c r="B18" s="154"/>
      <c r="C18" s="263"/>
      <c r="D18" s="263"/>
      <c r="E18" s="265"/>
      <c r="F18" s="265">
        <f t="shared" si="0"/>
        <v>0</v>
      </c>
      <c r="G18" s="265">
        <f t="shared" si="0"/>
        <v>0</v>
      </c>
    </row>
    <row r="19" spans="1:7" s="181" customFormat="1" ht="23.25" customHeight="1">
      <c r="A19" s="180">
        <v>204</v>
      </c>
      <c r="B19" s="144" t="s">
        <v>267</v>
      </c>
      <c r="C19" s="262"/>
      <c r="D19" s="262"/>
      <c r="E19" s="262">
        <f>E20</f>
        <v>0</v>
      </c>
      <c r="F19" s="262">
        <f t="shared" si="0"/>
        <v>0</v>
      </c>
      <c r="G19" s="262">
        <f t="shared" si="0"/>
        <v>0</v>
      </c>
    </row>
    <row r="20" spans="1:7" s="47" customFormat="1" ht="23.25" customHeight="1">
      <c r="A20" s="22"/>
      <c r="B20" s="154"/>
      <c r="C20" s="263"/>
      <c r="D20" s="263"/>
      <c r="E20" s="265"/>
      <c r="F20" s="265">
        <f t="shared" si="0"/>
        <v>0</v>
      </c>
      <c r="G20" s="265">
        <f t="shared" si="0"/>
        <v>0</v>
      </c>
    </row>
    <row r="21" spans="1:7" s="181" customFormat="1" ht="23.25" customHeight="1">
      <c r="A21" s="180">
        <v>205</v>
      </c>
      <c r="B21" s="150" t="s">
        <v>388</v>
      </c>
      <c r="C21" s="262"/>
      <c r="D21" s="262"/>
      <c r="E21" s="262">
        <f>E22</f>
        <v>0</v>
      </c>
      <c r="F21" s="262">
        <f t="shared" si="0"/>
        <v>0</v>
      </c>
      <c r="G21" s="262">
        <f t="shared" si="0"/>
        <v>0</v>
      </c>
    </row>
    <row r="22" spans="1:7" s="47" customFormat="1" ht="23.25" customHeight="1">
      <c r="A22" s="22"/>
      <c r="B22" s="154"/>
      <c r="C22" s="263"/>
      <c r="D22" s="263"/>
      <c r="E22" s="265"/>
      <c r="F22" s="265">
        <f t="shared" si="0"/>
        <v>0</v>
      </c>
      <c r="G22" s="265">
        <f t="shared" si="0"/>
        <v>0</v>
      </c>
    </row>
    <row r="23" spans="1:7" s="181" customFormat="1" ht="23.25" customHeight="1">
      <c r="A23" s="180">
        <v>206</v>
      </c>
      <c r="B23" s="150" t="s">
        <v>266</v>
      </c>
      <c r="C23" s="262"/>
      <c r="D23" s="262"/>
      <c r="E23" s="262">
        <f>E24</f>
        <v>0</v>
      </c>
      <c r="F23" s="262">
        <f t="shared" si="0"/>
        <v>0</v>
      </c>
      <c r="G23" s="262">
        <f t="shared" si="0"/>
        <v>0</v>
      </c>
    </row>
    <row r="24" spans="1:7" s="47" customFormat="1" ht="23.25" customHeight="1">
      <c r="A24" s="22"/>
      <c r="B24" s="154"/>
      <c r="C24" s="263"/>
      <c r="D24" s="263"/>
      <c r="E24" s="265"/>
      <c r="F24" s="265">
        <f t="shared" si="0"/>
        <v>0</v>
      </c>
      <c r="G24" s="265">
        <f t="shared" si="0"/>
        <v>0</v>
      </c>
    </row>
    <row r="25" spans="1:7" s="181" customFormat="1" ht="23.25" customHeight="1">
      <c r="A25" s="180">
        <v>207</v>
      </c>
      <c r="B25" s="141" t="s">
        <v>635</v>
      </c>
      <c r="C25" s="262"/>
      <c r="D25" s="262"/>
      <c r="E25" s="262">
        <f>E26</f>
        <v>0</v>
      </c>
      <c r="F25" s="262">
        <f t="shared" si="0"/>
        <v>0</v>
      </c>
      <c r="G25" s="262">
        <f t="shared" si="0"/>
        <v>0</v>
      </c>
    </row>
    <row r="26" spans="1:7" s="47" customFormat="1" ht="23.25" customHeight="1">
      <c r="A26" s="22"/>
      <c r="B26" s="154"/>
      <c r="C26" s="263"/>
      <c r="D26" s="263"/>
      <c r="E26" s="265"/>
      <c r="F26" s="265">
        <f>E26</f>
        <v>0</v>
      </c>
      <c r="G26" s="265">
        <f>E26</f>
        <v>0</v>
      </c>
    </row>
    <row r="27" spans="1:7" s="179" customFormat="1" ht="23.25" customHeight="1">
      <c r="A27" s="358">
        <v>3</v>
      </c>
      <c r="B27" s="359" t="s">
        <v>265</v>
      </c>
      <c r="C27" s="360"/>
      <c r="D27" s="360"/>
      <c r="E27" s="360">
        <f>E28+E30+E32</f>
        <v>0</v>
      </c>
      <c r="F27" s="360">
        <f t="shared" ref="F27:G27" si="1">F28+F30+F32</f>
        <v>0</v>
      </c>
      <c r="G27" s="360">
        <f t="shared" si="1"/>
        <v>0</v>
      </c>
    </row>
    <row r="28" spans="1:7" s="181" customFormat="1" ht="23.25" customHeight="1">
      <c r="A28" s="180">
        <v>301</v>
      </c>
      <c r="B28" s="150" t="s">
        <v>389</v>
      </c>
      <c r="C28" s="262"/>
      <c r="D28" s="262"/>
      <c r="E28" s="262">
        <f>E29</f>
        <v>0</v>
      </c>
      <c r="F28" s="262">
        <f t="shared" ref="F28:G28" si="2">F29</f>
        <v>0</v>
      </c>
      <c r="G28" s="262">
        <f t="shared" si="2"/>
        <v>0</v>
      </c>
    </row>
    <row r="29" spans="1:7" s="47" customFormat="1" ht="23.25" customHeight="1">
      <c r="A29" s="22"/>
      <c r="B29" s="154"/>
      <c r="C29" s="263"/>
      <c r="D29" s="263"/>
      <c r="E29" s="265"/>
      <c r="F29" s="265">
        <f>E29</f>
        <v>0</v>
      </c>
      <c r="G29" s="265">
        <f>F29</f>
        <v>0</v>
      </c>
    </row>
    <row r="30" spans="1:7" s="181" customFormat="1" ht="23.25" customHeight="1">
      <c r="A30" s="180">
        <v>302</v>
      </c>
      <c r="B30" s="144" t="s">
        <v>390</v>
      </c>
      <c r="C30" s="262"/>
      <c r="D30" s="262"/>
      <c r="E30" s="262">
        <f>E31</f>
        <v>0</v>
      </c>
      <c r="F30" s="262">
        <f t="shared" ref="F30:G30" si="3">F31</f>
        <v>0</v>
      </c>
      <c r="G30" s="262">
        <f t="shared" si="3"/>
        <v>0</v>
      </c>
    </row>
    <row r="31" spans="1:7" s="47" customFormat="1" ht="23.25" customHeight="1">
      <c r="A31" s="22"/>
      <c r="B31" s="154"/>
      <c r="C31" s="263"/>
      <c r="D31" s="263"/>
      <c r="E31" s="265"/>
      <c r="F31" s="265">
        <f>E31</f>
        <v>0</v>
      </c>
      <c r="G31" s="265">
        <f>F31</f>
        <v>0</v>
      </c>
    </row>
    <row r="32" spans="1:7" s="181" customFormat="1" ht="23.25" customHeight="1">
      <c r="A32" s="180">
        <v>303</v>
      </c>
      <c r="B32" s="150" t="s">
        <v>391</v>
      </c>
      <c r="C32" s="262"/>
      <c r="D32" s="262"/>
      <c r="E32" s="262">
        <f>E33</f>
        <v>0</v>
      </c>
      <c r="F32" s="262">
        <f t="shared" ref="F32:G32" si="4">F33</f>
        <v>0</v>
      </c>
      <c r="G32" s="262">
        <f t="shared" si="4"/>
        <v>0</v>
      </c>
    </row>
    <row r="33" spans="1:7" s="47" customFormat="1" ht="23.25" customHeight="1">
      <c r="A33" s="22"/>
      <c r="B33" s="154"/>
      <c r="C33" s="263"/>
      <c r="D33" s="263"/>
      <c r="E33" s="265"/>
      <c r="F33" s="265">
        <f>E33</f>
        <v>0</v>
      </c>
      <c r="G33" s="265">
        <f>F33</f>
        <v>0</v>
      </c>
    </row>
    <row r="34" spans="1:7" s="179" customFormat="1" ht="23.25" customHeight="1">
      <c r="A34" s="358">
        <v>4</v>
      </c>
      <c r="B34" s="359" t="s">
        <v>264</v>
      </c>
      <c r="C34" s="360"/>
      <c r="D34" s="360"/>
      <c r="E34" s="360">
        <f>E35+E37+E39+E41+E43+E45+E47+E49</f>
        <v>0</v>
      </c>
      <c r="F34" s="360">
        <f t="shared" ref="F34:G34" si="5">F35+F37+F39+F41+F43+F45+F47+F49</f>
        <v>0</v>
      </c>
      <c r="G34" s="360">
        <f t="shared" si="5"/>
        <v>0</v>
      </c>
    </row>
    <row r="35" spans="1:7" s="181" customFormat="1" ht="23.25" customHeight="1">
      <c r="A35" s="180">
        <v>401</v>
      </c>
      <c r="B35" s="144" t="s">
        <v>636</v>
      </c>
      <c r="C35" s="262"/>
      <c r="D35" s="262"/>
      <c r="E35" s="262">
        <f>E36</f>
        <v>0</v>
      </c>
      <c r="F35" s="262">
        <f t="shared" ref="F35:G35" si="6">F36</f>
        <v>0</v>
      </c>
      <c r="G35" s="262">
        <f t="shared" si="6"/>
        <v>0</v>
      </c>
    </row>
    <row r="36" spans="1:7" s="47" customFormat="1" ht="23.25" customHeight="1">
      <c r="A36" s="22"/>
      <c r="B36" s="154"/>
      <c r="C36" s="263"/>
      <c r="D36" s="263"/>
      <c r="E36" s="265"/>
      <c r="F36" s="265">
        <f>E36</f>
        <v>0</v>
      </c>
      <c r="G36" s="265">
        <f>F36</f>
        <v>0</v>
      </c>
    </row>
    <row r="37" spans="1:7" s="181" customFormat="1" ht="23.25" customHeight="1">
      <c r="A37" s="180">
        <v>402</v>
      </c>
      <c r="B37" s="144" t="s">
        <v>637</v>
      </c>
      <c r="C37" s="262"/>
      <c r="D37" s="262"/>
      <c r="E37" s="262">
        <f>E38</f>
        <v>0</v>
      </c>
      <c r="F37" s="262">
        <f t="shared" ref="F37:G37" si="7">F38</f>
        <v>0</v>
      </c>
      <c r="G37" s="262">
        <f t="shared" si="7"/>
        <v>0</v>
      </c>
    </row>
    <row r="38" spans="1:7" s="47" customFormat="1" ht="23.25" customHeight="1">
      <c r="A38" s="22"/>
      <c r="B38" s="154"/>
      <c r="C38" s="263"/>
      <c r="D38" s="263"/>
      <c r="E38" s="265"/>
      <c r="F38" s="265">
        <f>E38</f>
        <v>0</v>
      </c>
      <c r="G38" s="265">
        <f>F38</f>
        <v>0</v>
      </c>
    </row>
    <row r="39" spans="1:7" s="181" customFormat="1" ht="23.25" customHeight="1">
      <c r="A39" s="180">
        <v>403</v>
      </c>
      <c r="B39" s="150" t="s">
        <v>263</v>
      </c>
      <c r="C39" s="262"/>
      <c r="D39" s="262"/>
      <c r="E39" s="262">
        <f>E40</f>
        <v>0</v>
      </c>
      <c r="F39" s="262">
        <f t="shared" ref="F39:G39" si="8">F40</f>
        <v>0</v>
      </c>
      <c r="G39" s="262">
        <f t="shared" si="8"/>
        <v>0</v>
      </c>
    </row>
    <row r="40" spans="1:7" s="47" customFormat="1" ht="23.25" customHeight="1">
      <c r="A40" s="22"/>
      <c r="B40" s="154"/>
      <c r="C40" s="263"/>
      <c r="D40" s="263"/>
      <c r="E40" s="265"/>
      <c r="F40" s="265">
        <f>E40</f>
        <v>0</v>
      </c>
      <c r="G40" s="265">
        <f>F40</f>
        <v>0</v>
      </c>
    </row>
    <row r="41" spans="1:7" s="181" customFormat="1" ht="23.25" customHeight="1">
      <c r="A41" s="180">
        <v>404</v>
      </c>
      <c r="B41" s="150" t="s">
        <v>262</v>
      </c>
      <c r="C41" s="262"/>
      <c r="D41" s="262"/>
      <c r="E41" s="262">
        <f>E42</f>
        <v>0</v>
      </c>
      <c r="F41" s="262">
        <f t="shared" ref="F41:G41" si="9">F42</f>
        <v>0</v>
      </c>
      <c r="G41" s="262">
        <f t="shared" si="9"/>
        <v>0</v>
      </c>
    </row>
    <row r="42" spans="1:7" s="47" customFormat="1" ht="23.25" customHeight="1">
      <c r="A42" s="22"/>
      <c r="B42" s="154"/>
      <c r="C42" s="263"/>
      <c r="D42" s="263"/>
      <c r="E42" s="265"/>
      <c r="F42" s="265">
        <f>E42</f>
        <v>0</v>
      </c>
      <c r="G42" s="265">
        <f>F42</f>
        <v>0</v>
      </c>
    </row>
    <row r="43" spans="1:7" s="181" customFormat="1" ht="23.25" customHeight="1">
      <c r="A43" s="180">
        <v>405</v>
      </c>
      <c r="B43" s="150" t="s">
        <v>261</v>
      </c>
      <c r="C43" s="262"/>
      <c r="D43" s="262"/>
      <c r="E43" s="262">
        <f>E44</f>
        <v>0</v>
      </c>
      <c r="F43" s="262">
        <f t="shared" ref="F43:G43" si="10">F44</f>
        <v>0</v>
      </c>
      <c r="G43" s="262">
        <f t="shared" si="10"/>
        <v>0</v>
      </c>
    </row>
    <row r="44" spans="1:7" s="47" customFormat="1" ht="23.25" customHeight="1">
      <c r="A44" s="22"/>
      <c r="B44" s="154"/>
      <c r="C44" s="263"/>
      <c r="D44" s="263"/>
      <c r="E44" s="265"/>
      <c r="F44" s="265">
        <f>E44</f>
        <v>0</v>
      </c>
      <c r="G44" s="265">
        <f>F44</f>
        <v>0</v>
      </c>
    </row>
    <row r="45" spans="1:7" s="181" customFormat="1" ht="23.25" customHeight="1">
      <c r="A45" s="180">
        <v>406</v>
      </c>
      <c r="B45" s="150" t="s">
        <v>260</v>
      </c>
      <c r="C45" s="262"/>
      <c r="D45" s="262"/>
      <c r="E45" s="262">
        <f>E46</f>
        <v>0</v>
      </c>
      <c r="F45" s="262">
        <f t="shared" ref="F45:G45" si="11">F46</f>
        <v>0</v>
      </c>
      <c r="G45" s="262">
        <f t="shared" si="11"/>
        <v>0</v>
      </c>
    </row>
    <row r="46" spans="1:7" s="47" customFormat="1" ht="23.25" customHeight="1">
      <c r="A46" s="22"/>
      <c r="B46" s="154"/>
      <c r="C46" s="263"/>
      <c r="D46" s="263"/>
      <c r="E46" s="265"/>
      <c r="F46" s="265">
        <f>E46</f>
        <v>0</v>
      </c>
      <c r="G46" s="265">
        <f>F46</f>
        <v>0</v>
      </c>
    </row>
    <row r="47" spans="1:7" s="181" customFormat="1" ht="23.25" customHeight="1">
      <c r="A47" s="180">
        <v>407</v>
      </c>
      <c r="B47" s="144" t="s">
        <v>259</v>
      </c>
      <c r="C47" s="262"/>
      <c r="D47" s="262"/>
      <c r="E47" s="262">
        <f>E48</f>
        <v>0</v>
      </c>
      <c r="F47" s="262">
        <f t="shared" ref="F47:G47" si="12">F48</f>
        <v>0</v>
      </c>
      <c r="G47" s="262">
        <f t="shared" si="12"/>
        <v>0</v>
      </c>
    </row>
    <row r="48" spans="1:7" s="47" customFormat="1" ht="23.25" customHeight="1">
      <c r="A48" s="22"/>
      <c r="B48" s="154"/>
      <c r="C48" s="263"/>
      <c r="D48" s="263"/>
      <c r="E48" s="265"/>
      <c r="F48" s="265">
        <f>E48</f>
        <v>0</v>
      </c>
      <c r="G48" s="265">
        <f>F48</f>
        <v>0</v>
      </c>
    </row>
    <row r="49" spans="1:7" s="181" customFormat="1" ht="23.25" customHeight="1">
      <c r="A49" s="180">
        <v>408</v>
      </c>
      <c r="B49" s="150" t="s">
        <v>258</v>
      </c>
      <c r="C49" s="262"/>
      <c r="D49" s="262"/>
      <c r="E49" s="262">
        <f>E50</f>
        <v>0</v>
      </c>
      <c r="F49" s="262">
        <f t="shared" ref="F49:G49" si="13">F50</f>
        <v>0</v>
      </c>
      <c r="G49" s="262">
        <f t="shared" si="13"/>
        <v>0</v>
      </c>
    </row>
    <row r="50" spans="1:7" s="47" customFormat="1" ht="23.25" customHeight="1">
      <c r="A50" s="22"/>
      <c r="B50" s="154"/>
      <c r="C50" s="263"/>
      <c r="D50" s="263"/>
      <c r="E50" s="265"/>
      <c r="F50" s="265">
        <f>E50</f>
        <v>0</v>
      </c>
      <c r="G50" s="265">
        <f>F50</f>
        <v>0</v>
      </c>
    </row>
    <row r="51" spans="1:7" s="179" customFormat="1" ht="23.25" customHeight="1">
      <c r="A51" s="358">
        <v>5</v>
      </c>
      <c r="B51" s="359" t="s">
        <v>385</v>
      </c>
      <c r="C51" s="360"/>
      <c r="D51" s="360"/>
      <c r="E51" s="360">
        <f>E52+E54+E56+E58</f>
        <v>0</v>
      </c>
      <c r="F51" s="360">
        <f t="shared" ref="F51:G51" si="14">F52+F54+F56+F58</f>
        <v>0</v>
      </c>
      <c r="G51" s="360">
        <f t="shared" si="14"/>
        <v>0</v>
      </c>
    </row>
    <row r="52" spans="1:7" s="181" customFormat="1" ht="23.25" customHeight="1">
      <c r="A52" s="180">
        <v>501</v>
      </c>
      <c r="B52" s="150" t="s">
        <v>383</v>
      </c>
      <c r="C52" s="262"/>
      <c r="D52" s="262"/>
      <c r="E52" s="262">
        <f>E53</f>
        <v>0</v>
      </c>
      <c r="F52" s="262">
        <f t="shared" ref="F52:G52" si="15">F53</f>
        <v>0</v>
      </c>
      <c r="G52" s="262">
        <f t="shared" si="15"/>
        <v>0</v>
      </c>
    </row>
    <row r="53" spans="1:7" s="47" customFormat="1" ht="23.25" customHeight="1">
      <c r="A53" s="22"/>
      <c r="B53" s="154"/>
      <c r="C53" s="263"/>
      <c r="D53" s="263"/>
      <c r="E53" s="265"/>
      <c r="F53" s="265">
        <f>E53</f>
        <v>0</v>
      </c>
      <c r="G53" s="265">
        <f>F53</f>
        <v>0</v>
      </c>
    </row>
    <row r="54" spans="1:7" s="181" customFormat="1" ht="23.25" customHeight="1">
      <c r="A54" s="180">
        <v>502</v>
      </c>
      <c r="B54" s="144" t="s">
        <v>257</v>
      </c>
      <c r="C54" s="262"/>
      <c r="D54" s="262"/>
      <c r="E54" s="262">
        <f>E55</f>
        <v>0</v>
      </c>
      <c r="F54" s="262">
        <f t="shared" ref="F54:G54" si="16">F55</f>
        <v>0</v>
      </c>
      <c r="G54" s="262">
        <f t="shared" si="16"/>
        <v>0</v>
      </c>
    </row>
    <row r="55" spans="1:7" s="47" customFormat="1" ht="23.25" customHeight="1">
      <c r="A55" s="22"/>
      <c r="B55" s="154"/>
      <c r="C55" s="263"/>
      <c r="D55" s="263"/>
      <c r="E55" s="265"/>
      <c r="F55" s="265">
        <f>E55</f>
        <v>0</v>
      </c>
      <c r="G55" s="265">
        <f>F55</f>
        <v>0</v>
      </c>
    </row>
    <row r="56" spans="1:7" s="181" customFormat="1" ht="23.25" customHeight="1">
      <c r="A56" s="180">
        <v>503</v>
      </c>
      <c r="B56" s="144" t="s">
        <v>384</v>
      </c>
      <c r="C56" s="262"/>
      <c r="D56" s="262"/>
      <c r="E56" s="262">
        <f>E57</f>
        <v>0</v>
      </c>
      <c r="F56" s="262">
        <f t="shared" ref="F56:G56" si="17">F57</f>
        <v>0</v>
      </c>
      <c r="G56" s="262">
        <f t="shared" si="17"/>
        <v>0</v>
      </c>
    </row>
    <row r="57" spans="1:7" s="47" customFormat="1" ht="23.25" customHeight="1">
      <c r="A57" s="22"/>
      <c r="B57" s="154"/>
      <c r="C57" s="263"/>
      <c r="D57" s="263"/>
      <c r="E57" s="265"/>
      <c r="F57" s="265">
        <f>E57</f>
        <v>0</v>
      </c>
      <c r="G57" s="265">
        <f>F57</f>
        <v>0</v>
      </c>
    </row>
    <row r="58" spans="1:7" s="181" customFormat="1" ht="23.25" customHeight="1">
      <c r="A58" s="180">
        <v>504</v>
      </c>
      <c r="B58" s="150" t="s">
        <v>256</v>
      </c>
      <c r="C58" s="262"/>
      <c r="D58" s="262"/>
      <c r="E58" s="262">
        <f>E59</f>
        <v>0</v>
      </c>
      <c r="F58" s="262">
        <f t="shared" ref="F58:G58" si="18">F59</f>
        <v>0</v>
      </c>
      <c r="G58" s="262">
        <f t="shared" si="18"/>
        <v>0</v>
      </c>
    </row>
    <row r="59" spans="1:7" s="47" customFormat="1" ht="23.25" customHeight="1">
      <c r="A59" s="22"/>
      <c r="B59" s="154"/>
      <c r="C59" s="263"/>
      <c r="D59" s="263"/>
      <c r="E59" s="265"/>
      <c r="F59" s="265">
        <f>E59</f>
        <v>0</v>
      </c>
      <c r="G59" s="265">
        <f>F59</f>
        <v>0</v>
      </c>
    </row>
    <row r="60" spans="1:7" s="179" customFormat="1" ht="23.25" customHeight="1">
      <c r="A60" s="358">
        <v>6</v>
      </c>
      <c r="B60" s="359" t="s">
        <v>77</v>
      </c>
      <c r="C60" s="360"/>
      <c r="D60" s="360"/>
      <c r="E60" s="360">
        <f>E61+E63+E65+E67+E69+E71</f>
        <v>0</v>
      </c>
      <c r="F60" s="360">
        <f t="shared" ref="F60:G60" si="19">F61+F63+F65+F67+F69+F71</f>
        <v>0</v>
      </c>
      <c r="G60" s="360">
        <f t="shared" si="19"/>
        <v>0</v>
      </c>
    </row>
    <row r="61" spans="1:7" s="181" customFormat="1" ht="23.25" customHeight="1">
      <c r="A61" s="180">
        <v>601</v>
      </c>
      <c r="B61" s="150" t="s">
        <v>255</v>
      </c>
      <c r="C61" s="262"/>
      <c r="D61" s="262"/>
      <c r="E61" s="262">
        <f>E62</f>
        <v>0</v>
      </c>
      <c r="F61" s="262">
        <f t="shared" ref="F61:G61" si="20">F62</f>
        <v>0</v>
      </c>
      <c r="G61" s="262">
        <f t="shared" si="20"/>
        <v>0</v>
      </c>
    </row>
    <row r="62" spans="1:7" s="47" customFormat="1" ht="23.25" customHeight="1">
      <c r="A62" s="22"/>
      <c r="B62" s="154"/>
      <c r="C62" s="263"/>
      <c r="D62" s="263"/>
      <c r="E62" s="265"/>
      <c r="F62" s="265">
        <f>E62</f>
        <v>0</v>
      </c>
      <c r="G62" s="265">
        <f>F62</f>
        <v>0</v>
      </c>
    </row>
    <row r="63" spans="1:7" s="181" customFormat="1" ht="23.25" customHeight="1">
      <c r="A63" s="180">
        <v>602</v>
      </c>
      <c r="B63" s="150" t="s">
        <v>254</v>
      </c>
      <c r="C63" s="262"/>
      <c r="D63" s="262"/>
      <c r="E63" s="262">
        <f>E64</f>
        <v>0</v>
      </c>
      <c r="F63" s="262">
        <f t="shared" ref="F63:G63" si="21">F64</f>
        <v>0</v>
      </c>
      <c r="G63" s="262">
        <f t="shared" si="21"/>
        <v>0</v>
      </c>
    </row>
    <row r="64" spans="1:7" s="47" customFormat="1" ht="23.25" customHeight="1">
      <c r="A64" s="22"/>
      <c r="B64" s="154"/>
      <c r="C64" s="263"/>
      <c r="D64" s="263"/>
      <c r="E64" s="265"/>
      <c r="F64" s="265">
        <f>E64</f>
        <v>0</v>
      </c>
      <c r="G64" s="265">
        <f>F64</f>
        <v>0</v>
      </c>
    </row>
    <row r="65" spans="1:7" s="181" customFormat="1" ht="23.25" customHeight="1">
      <c r="A65" s="180">
        <v>603</v>
      </c>
      <c r="B65" s="150" t="s">
        <v>253</v>
      </c>
      <c r="C65" s="262"/>
      <c r="D65" s="262"/>
      <c r="E65" s="262">
        <f>E66</f>
        <v>0</v>
      </c>
      <c r="F65" s="262">
        <f t="shared" ref="F65:G65" si="22">F66</f>
        <v>0</v>
      </c>
      <c r="G65" s="262">
        <f t="shared" si="22"/>
        <v>0</v>
      </c>
    </row>
    <row r="66" spans="1:7" s="47" customFormat="1" ht="23.25" customHeight="1">
      <c r="A66" s="22"/>
      <c r="B66" s="154"/>
      <c r="C66" s="263"/>
      <c r="D66" s="263"/>
      <c r="E66" s="265"/>
      <c r="F66" s="265">
        <f>E66</f>
        <v>0</v>
      </c>
      <c r="G66" s="265">
        <f>F66</f>
        <v>0</v>
      </c>
    </row>
    <row r="67" spans="1:7" s="181" customFormat="1" ht="23.25" customHeight="1">
      <c r="A67" s="180">
        <v>604</v>
      </c>
      <c r="B67" s="144" t="s">
        <v>252</v>
      </c>
      <c r="C67" s="262"/>
      <c r="D67" s="262"/>
      <c r="E67" s="262">
        <f>E68</f>
        <v>0</v>
      </c>
      <c r="F67" s="262">
        <f t="shared" ref="F67:G67" si="23">F68</f>
        <v>0</v>
      </c>
      <c r="G67" s="262">
        <f t="shared" si="23"/>
        <v>0</v>
      </c>
    </row>
    <row r="68" spans="1:7" s="47" customFormat="1" ht="23.25" customHeight="1">
      <c r="A68" s="22"/>
      <c r="B68" s="154"/>
      <c r="C68" s="263"/>
      <c r="D68" s="263"/>
      <c r="E68" s="265"/>
      <c r="F68" s="265">
        <f>E68</f>
        <v>0</v>
      </c>
      <c r="G68" s="265">
        <f>F68</f>
        <v>0</v>
      </c>
    </row>
    <row r="69" spans="1:7" s="181" customFormat="1" ht="23.25" customHeight="1">
      <c r="A69" s="180">
        <v>605</v>
      </c>
      <c r="B69" s="144" t="s">
        <v>638</v>
      </c>
      <c r="C69" s="262"/>
      <c r="D69" s="262"/>
      <c r="E69" s="262">
        <f>E70</f>
        <v>0</v>
      </c>
      <c r="F69" s="262">
        <f t="shared" ref="F69:G69" si="24">F70</f>
        <v>0</v>
      </c>
      <c r="G69" s="262">
        <f t="shared" si="24"/>
        <v>0</v>
      </c>
    </row>
    <row r="70" spans="1:7" s="47" customFormat="1" ht="23.25" customHeight="1">
      <c r="A70" s="22"/>
      <c r="B70" s="154"/>
      <c r="C70" s="263"/>
      <c r="D70" s="263"/>
      <c r="E70" s="265"/>
      <c r="F70" s="265">
        <f>E70</f>
        <v>0</v>
      </c>
      <c r="G70" s="265">
        <f>F70</f>
        <v>0</v>
      </c>
    </row>
    <row r="71" spans="1:7" s="181" customFormat="1" ht="23.25" customHeight="1">
      <c r="A71" s="180">
        <v>606</v>
      </c>
      <c r="B71" s="144" t="s">
        <v>251</v>
      </c>
      <c r="C71" s="262"/>
      <c r="D71" s="262"/>
      <c r="E71" s="262">
        <f>E72</f>
        <v>0</v>
      </c>
      <c r="F71" s="262">
        <f t="shared" ref="F71:G71" si="25">F72</f>
        <v>0</v>
      </c>
      <c r="G71" s="262">
        <f t="shared" si="25"/>
        <v>0</v>
      </c>
    </row>
    <row r="72" spans="1:7" s="47" customFormat="1" ht="23.25" customHeight="1">
      <c r="A72" s="22"/>
      <c r="B72" s="154"/>
      <c r="C72" s="263"/>
      <c r="D72" s="263"/>
      <c r="E72" s="265"/>
      <c r="F72" s="265">
        <v>0</v>
      </c>
      <c r="G72" s="265">
        <f>F72</f>
        <v>0</v>
      </c>
    </row>
    <row r="73" spans="1:7" s="47" customFormat="1" ht="23.25" customHeight="1">
      <c r="A73" s="720" t="s">
        <v>304</v>
      </c>
      <c r="B73" s="721"/>
      <c r="C73" s="360">
        <f t="shared" ref="C73:G73" si="26">C3+C12+C27+C34+C51+C60</f>
        <v>0</v>
      </c>
      <c r="D73" s="360">
        <f t="shared" si="26"/>
        <v>0</v>
      </c>
      <c r="E73" s="360">
        <f t="shared" si="26"/>
        <v>0</v>
      </c>
      <c r="F73" s="360">
        <f t="shared" si="26"/>
        <v>0</v>
      </c>
      <c r="G73" s="360">
        <f t="shared" si="26"/>
        <v>0</v>
      </c>
    </row>
  </sheetData>
  <mergeCells count="8">
    <mergeCell ref="C1:C2"/>
    <mergeCell ref="D1:D2"/>
    <mergeCell ref="F1:F2"/>
    <mergeCell ref="G1:G2"/>
    <mergeCell ref="A73:B73"/>
    <mergeCell ref="A1:A2"/>
    <mergeCell ref="B1:B2"/>
    <mergeCell ref="E1:E2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بودجه مصوب سال 1402 شهرداري حسن آباد فرم &amp;A &amp;R          </oddHeader>
    <oddFooter>&amp;Lامضاء- شوراي اسلامي شهر : حسن ايلانلو&amp;Cامضاء- شهردار : شيرزاد يعقوبي&amp;Rامضاء- مدير امور مالي شهرداري : منصور حسنلو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7"/>
  <dimension ref="A1:G15"/>
  <sheetViews>
    <sheetView showGridLines="0" rightToLeft="1" view="pageBreakPreview" topLeftCell="B1" zoomScaleNormal="70" zoomScaleSheetLayoutView="100" workbookViewId="0">
      <selection activeCell="G2" sqref="G2:G3"/>
    </sheetView>
  </sheetViews>
  <sheetFormatPr defaultColWidth="3.625" defaultRowHeight="28.5" customHeight="1"/>
  <cols>
    <col min="1" max="1" width="47.25" style="8" customWidth="1"/>
    <col min="2" max="2" width="10.25" style="8" customWidth="1"/>
    <col min="3" max="3" width="12.875" style="8" customWidth="1"/>
    <col min="4" max="4" width="10.375" style="8" customWidth="1"/>
    <col min="5" max="5" width="43" style="8" customWidth="1"/>
    <col min="6" max="6" width="16.25" style="8" customWidth="1"/>
    <col min="7" max="7" width="18.875" style="8" customWidth="1"/>
    <col min="8" max="16384" width="3.625" style="8"/>
  </cols>
  <sheetData>
    <row r="1" spans="1:7" ht="40.5" customHeight="1" thickBot="1">
      <c r="A1" s="730" t="s">
        <v>368</v>
      </c>
      <c r="B1" s="731"/>
      <c r="C1" s="731"/>
      <c r="D1" s="731" t="s">
        <v>369</v>
      </c>
      <c r="E1" s="731"/>
      <c r="F1" s="731"/>
      <c r="G1" s="738"/>
    </row>
    <row r="2" spans="1:7" ht="27.75" customHeight="1">
      <c r="A2" s="739" t="s">
        <v>244</v>
      </c>
      <c r="B2" s="678" t="s">
        <v>818</v>
      </c>
      <c r="C2" s="678" t="s">
        <v>819</v>
      </c>
      <c r="D2" s="732" t="s">
        <v>677</v>
      </c>
      <c r="E2" s="734" t="s">
        <v>244</v>
      </c>
      <c r="F2" s="735" t="s">
        <v>817</v>
      </c>
      <c r="G2" s="736" t="s">
        <v>816</v>
      </c>
    </row>
    <row r="3" spans="1:7" ht="34.5" customHeight="1" thickBot="1">
      <c r="A3" s="740"/>
      <c r="B3" s="677"/>
      <c r="C3" s="677"/>
      <c r="D3" s="733"/>
      <c r="E3" s="734"/>
      <c r="F3" s="735"/>
      <c r="G3" s="737"/>
    </row>
    <row r="4" spans="1:7" ht="36.75" customHeight="1" thickBot="1">
      <c r="A4" s="330" t="s">
        <v>674</v>
      </c>
      <c r="B4" s="331"/>
      <c r="C4" s="331">
        <f>B4</f>
        <v>0</v>
      </c>
      <c r="D4" s="332" t="s">
        <v>93</v>
      </c>
      <c r="E4" s="333" t="s">
        <v>673</v>
      </c>
      <c r="F4" s="331"/>
      <c r="G4" s="334">
        <f>F4</f>
        <v>0</v>
      </c>
    </row>
    <row r="5" spans="1:7" ht="28.5" customHeight="1" thickBot="1">
      <c r="A5" s="342" t="s">
        <v>675</v>
      </c>
      <c r="B5" s="343"/>
      <c r="C5" s="343">
        <f t="shared" ref="C5:C6" si="0">B5</f>
        <v>0</v>
      </c>
      <c r="D5" s="344" t="s">
        <v>92</v>
      </c>
      <c r="E5" s="345" t="s">
        <v>668</v>
      </c>
      <c r="F5" s="343"/>
      <c r="G5" s="346">
        <f t="shared" ref="G5:G7" si="1">F5</f>
        <v>0</v>
      </c>
    </row>
    <row r="6" spans="1:7" ht="37.5" customHeight="1">
      <c r="A6" s="722" t="s">
        <v>676</v>
      </c>
      <c r="B6" s="727"/>
      <c r="C6" s="727">
        <f t="shared" si="0"/>
        <v>0</v>
      </c>
      <c r="D6" s="347" t="s">
        <v>91</v>
      </c>
      <c r="E6" s="348" t="s">
        <v>669</v>
      </c>
      <c r="F6" s="336"/>
      <c r="G6" s="337">
        <f t="shared" si="1"/>
        <v>0</v>
      </c>
    </row>
    <row r="7" spans="1:7" s="335" customFormat="1" ht="35.25" customHeight="1" thickBot="1">
      <c r="A7" s="723"/>
      <c r="B7" s="728"/>
      <c r="C7" s="728"/>
      <c r="D7" s="349" t="s">
        <v>90</v>
      </c>
      <c r="E7" s="350" t="s">
        <v>670</v>
      </c>
      <c r="F7" s="351"/>
      <c r="G7" s="352">
        <f t="shared" si="1"/>
        <v>0</v>
      </c>
    </row>
    <row r="8" spans="1:7" ht="39" customHeight="1" thickBot="1">
      <c r="A8" s="353" t="s">
        <v>550</v>
      </c>
      <c r="B8" s="356">
        <f>SUM(B4:B6)</f>
        <v>0</v>
      </c>
      <c r="C8" s="356">
        <f>SUM(C4:C6)</f>
        <v>0</v>
      </c>
      <c r="D8" s="729" t="s">
        <v>367</v>
      </c>
      <c r="E8" s="729"/>
      <c r="F8" s="354">
        <f t="shared" ref="F8:G8" si="2">SUM(F4:F7)</f>
        <v>0</v>
      </c>
      <c r="G8" s="355">
        <f t="shared" si="2"/>
        <v>0</v>
      </c>
    </row>
    <row r="9" spans="1:7" ht="28.5" customHeight="1">
      <c r="A9" s="724" t="s">
        <v>678</v>
      </c>
      <c r="B9" s="724"/>
      <c r="C9" s="724"/>
      <c r="D9" s="724"/>
      <c r="E9" s="724"/>
      <c r="F9" s="724"/>
      <c r="G9" s="724"/>
    </row>
    <row r="10" spans="1:7" ht="28.5" customHeight="1">
      <c r="A10" s="725" t="s">
        <v>679</v>
      </c>
      <c r="B10" s="724"/>
      <c r="C10" s="724"/>
      <c r="D10" s="724"/>
      <c r="E10" s="724"/>
      <c r="F10" s="724"/>
      <c r="G10" s="726"/>
    </row>
    <row r="14" spans="1:7" ht="51" customHeight="1"/>
    <row r="15" spans="1:7" s="335" customFormat="1" ht="27" customHeight="1">
      <c r="D15" s="8"/>
      <c r="E15" s="8"/>
    </row>
  </sheetData>
  <mergeCells count="15">
    <mergeCell ref="A1:C1"/>
    <mergeCell ref="D2:D3"/>
    <mergeCell ref="E2:E3"/>
    <mergeCell ref="F2:F3"/>
    <mergeCell ref="G2:G3"/>
    <mergeCell ref="D1:G1"/>
    <mergeCell ref="A2:A3"/>
    <mergeCell ref="A6:A7"/>
    <mergeCell ref="A9:G9"/>
    <mergeCell ref="A10:G10"/>
    <mergeCell ref="B2:B3"/>
    <mergeCell ref="C2:C3"/>
    <mergeCell ref="B6:B7"/>
    <mergeCell ref="C6:C7"/>
    <mergeCell ref="D8:E8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بودجه مصوب سال 1402 شهرداري حسن آبادفرم &amp;A &amp;R          </oddHeader>
    <oddFooter>&amp;Lامضاء- شوراي اسلامي شهر : حسن ايلانلو&amp;Cامضاء- شهردار : شيرزاد يعقوبي&amp;Rامضاء- مدير امور مالي شهرداري : منصور حسنلو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8"/>
  <dimension ref="B2:H18"/>
  <sheetViews>
    <sheetView showGridLines="0" rightToLeft="1" view="pageBreakPreview" topLeftCell="B1" zoomScale="115" zoomScaleNormal="100" zoomScaleSheetLayoutView="115" workbookViewId="0">
      <selection activeCell="XFC3" sqref="XFC3"/>
    </sheetView>
  </sheetViews>
  <sheetFormatPr defaultColWidth="9" defaultRowHeight="18"/>
  <cols>
    <col min="1" max="1" width="9" style="23"/>
    <col min="2" max="2" width="35.25" style="23" customWidth="1"/>
    <col min="3" max="4" width="9.375" style="23" customWidth="1"/>
    <col min="5" max="5" width="1.875" style="23" customWidth="1"/>
    <col min="6" max="6" width="35.25" style="23" customWidth="1"/>
    <col min="7" max="8" width="9.375" style="23" customWidth="1"/>
    <col min="9" max="16384" width="9" style="23"/>
  </cols>
  <sheetData>
    <row r="2" spans="2:8">
      <c r="B2" s="742" t="s">
        <v>341</v>
      </c>
      <c r="C2" s="742"/>
      <c r="D2" s="742"/>
      <c r="E2" s="131"/>
      <c r="F2" s="742" t="s">
        <v>340</v>
      </c>
      <c r="G2" s="742"/>
      <c r="H2" s="742"/>
    </row>
    <row r="3" spans="2:8" ht="31.5">
      <c r="B3" s="95" t="s">
        <v>244</v>
      </c>
      <c r="C3" s="96" t="s">
        <v>296</v>
      </c>
      <c r="D3" s="96" t="s">
        <v>297</v>
      </c>
      <c r="E3" s="97"/>
      <c r="F3" s="95" t="s">
        <v>244</v>
      </c>
      <c r="G3" s="96" t="s">
        <v>296</v>
      </c>
      <c r="H3" s="96" t="s">
        <v>297</v>
      </c>
    </row>
    <row r="4" spans="2:8" ht="45" customHeight="1">
      <c r="B4" s="137" t="s">
        <v>509</v>
      </c>
      <c r="C4" s="266"/>
      <c r="D4" s="266">
        <f>C4</f>
        <v>0</v>
      </c>
      <c r="E4" s="97"/>
      <c r="F4" s="136" t="s">
        <v>662</v>
      </c>
      <c r="G4" s="268"/>
      <c r="H4" s="266">
        <f>G4</f>
        <v>0</v>
      </c>
    </row>
    <row r="5" spans="2:8" ht="28.5">
      <c r="B5" s="102" t="s">
        <v>294</v>
      </c>
      <c r="C5" s="267"/>
      <c r="D5" s="266">
        <f t="shared" ref="D5:D6" si="0">C5</f>
        <v>0</v>
      </c>
      <c r="E5" s="97"/>
      <c r="F5" s="136" t="s">
        <v>663</v>
      </c>
      <c r="G5" s="268"/>
      <c r="H5" s="266">
        <f t="shared" ref="H5:H6" si="1">G5</f>
        <v>0</v>
      </c>
    </row>
    <row r="6" spans="2:8" ht="28.5">
      <c r="B6" s="102" t="s">
        <v>381</v>
      </c>
      <c r="C6" s="268"/>
      <c r="D6" s="266">
        <f t="shared" si="0"/>
        <v>0</v>
      </c>
      <c r="E6" s="97"/>
      <c r="F6" s="103" t="s">
        <v>664</v>
      </c>
      <c r="G6" s="268"/>
      <c r="H6" s="266">
        <f t="shared" si="1"/>
        <v>0</v>
      </c>
    </row>
    <row r="7" spans="2:8" ht="30">
      <c r="B7" s="132" t="s">
        <v>342</v>
      </c>
      <c r="C7" s="269">
        <f>SUM(C4:C6)</f>
        <v>0</v>
      </c>
      <c r="D7" s="269">
        <f>SUM(D4:D6)</f>
        <v>0</v>
      </c>
      <c r="E7" s="97"/>
      <c r="F7" s="183" t="s">
        <v>554</v>
      </c>
      <c r="G7" s="269">
        <f>SUM(G4:G6)</f>
        <v>0</v>
      </c>
      <c r="H7" s="269">
        <f>SUM(H4:H6)</f>
        <v>0</v>
      </c>
    </row>
    <row r="8" spans="2:8">
      <c r="B8" s="98"/>
      <c r="C8" s="97"/>
      <c r="D8" s="97"/>
      <c r="E8" s="97"/>
      <c r="F8" s="97"/>
      <c r="G8" s="270"/>
      <c r="H8" s="236"/>
    </row>
    <row r="9" spans="2:8">
      <c r="B9" s="97"/>
      <c r="C9" s="97"/>
      <c r="D9" s="97"/>
      <c r="E9" s="97"/>
      <c r="F9" s="99" t="s">
        <v>665</v>
      </c>
      <c r="G9" s="357"/>
      <c r="H9" s="357">
        <f>G9</f>
        <v>0</v>
      </c>
    </row>
    <row r="10" spans="2:8">
      <c r="B10" s="97"/>
      <c r="C10" s="97"/>
      <c r="D10" s="97"/>
      <c r="E10" s="97"/>
      <c r="F10" s="99" t="s">
        <v>666</v>
      </c>
      <c r="G10" s="269">
        <f>G9-G7</f>
        <v>0</v>
      </c>
      <c r="H10" s="269">
        <f>H9-H7</f>
        <v>0</v>
      </c>
    </row>
    <row r="12" spans="2:8">
      <c r="B12" s="741" t="s">
        <v>362</v>
      </c>
      <c r="C12" s="741"/>
      <c r="D12" s="741"/>
      <c r="E12" s="741"/>
      <c r="F12" s="741"/>
      <c r="G12" s="741"/>
      <c r="H12" s="741"/>
    </row>
    <row r="13" spans="2:8">
      <c r="B13" s="741" t="s">
        <v>361</v>
      </c>
      <c r="C13" s="741"/>
      <c r="D13" s="741"/>
      <c r="E13" s="741"/>
      <c r="F13" s="741"/>
      <c r="G13" s="741"/>
      <c r="H13" s="741"/>
    </row>
    <row r="14" spans="2:8">
      <c r="B14" s="741" t="s">
        <v>555</v>
      </c>
      <c r="C14" s="741"/>
      <c r="D14" s="741"/>
      <c r="E14" s="741"/>
      <c r="F14" s="741"/>
      <c r="G14" s="741"/>
      <c r="H14" s="741"/>
    </row>
    <row r="18" spans="5:5">
      <c r="E18" s="23">
        <f>D18</f>
        <v>0</v>
      </c>
    </row>
  </sheetData>
  <mergeCells count="5">
    <mergeCell ref="B14:H14"/>
    <mergeCell ref="B12:H12"/>
    <mergeCell ref="B13:H13"/>
    <mergeCell ref="B2:D2"/>
    <mergeCell ref="F2:H2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بودجه مصوب سال 1402 شهرداري حسن آباد فرم &amp;A &amp;R          </oddHeader>
    <oddFooter>&amp;Lامضاء- شوراي اسلامي شهر : حسن ايلانلو&amp;Cامضاء- شهردار : شيرزاد يعقوبي&amp;Rامضاء- مدير امور مالي شهرداري : منصور حسنلو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G6:AB25"/>
  <sheetViews>
    <sheetView rightToLeft="1" topLeftCell="N8" workbookViewId="0">
      <selection activeCell="K22" sqref="K22"/>
    </sheetView>
  </sheetViews>
  <sheetFormatPr defaultColWidth="9.125" defaultRowHeight="14.25"/>
  <cols>
    <col min="1" max="7" width="9.125" style="307"/>
    <col min="8" max="8" width="11.75" style="307" customWidth="1"/>
    <col min="9" max="9" width="12" style="307" customWidth="1"/>
    <col min="10" max="10" width="14.625" style="307" customWidth="1"/>
    <col min="11" max="11" width="10.375" style="307" customWidth="1"/>
    <col min="12" max="13" width="9.125" style="307"/>
    <col min="14" max="14" width="7.25" style="307" customWidth="1"/>
    <col min="15" max="15" width="9.75" style="307" customWidth="1"/>
    <col min="16" max="16384" width="9.125" style="307"/>
  </cols>
  <sheetData>
    <row r="6" spans="7:28" ht="45" customHeight="1">
      <c r="I6" s="755" t="s">
        <v>641</v>
      </c>
      <c r="J6" s="756"/>
      <c r="X6" s="755" t="s">
        <v>642</v>
      </c>
      <c r="Y6" s="756"/>
    </row>
    <row r="7" spans="7:28">
      <c r="I7" s="308"/>
      <c r="X7" s="308"/>
    </row>
    <row r="8" spans="7:28" ht="25.5" customHeight="1">
      <c r="I8" s="745" t="s">
        <v>643</v>
      </c>
      <c r="J8" s="746"/>
      <c r="X8" s="745" t="s">
        <v>643</v>
      </c>
      <c r="Y8" s="746"/>
    </row>
    <row r="9" spans="7:28" ht="51" customHeight="1">
      <c r="I9" s="747"/>
      <c r="J9" s="748"/>
      <c r="X9" s="747"/>
      <c r="Y9" s="748"/>
    </row>
    <row r="10" spans="7:28" ht="24" customHeight="1">
      <c r="I10" s="308"/>
      <c r="U10" s="309"/>
      <c r="V10" s="310"/>
      <c r="W10" s="310"/>
      <c r="X10" s="311"/>
      <c r="Y10" s="310"/>
      <c r="Z10" s="310"/>
      <c r="AA10" s="310"/>
      <c r="AB10" s="309"/>
    </row>
    <row r="11" spans="7:28" ht="25.5" customHeight="1">
      <c r="I11" s="745" t="s">
        <v>644</v>
      </c>
      <c r="J11" s="746"/>
      <c r="U11" s="312"/>
      <c r="X11" s="308"/>
      <c r="AA11" s="308"/>
    </row>
    <row r="12" spans="7:28" ht="35.25" customHeight="1">
      <c r="I12" s="757"/>
      <c r="J12" s="758"/>
      <c r="U12" s="745" t="s">
        <v>645</v>
      </c>
      <c r="V12" s="746"/>
      <c r="X12" s="745" t="s">
        <v>646</v>
      </c>
      <c r="Y12" s="746"/>
      <c r="AA12" s="745" t="s">
        <v>647</v>
      </c>
      <c r="AB12" s="746"/>
    </row>
    <row r="13" spans="7:28" ht="34.5" customHeight="1">
      <c r="I13" s="747"/>
      <c r="J13" s="748"/>
      <c r="U13" s="747"/>
      <c r="V13" s="748"/>
      <c r="X13" s="747"/>
      <c r="Y13" s="748"/>
      <c r="AA13" s="747"/>
      <c r="AB13" s="748"/>
    </row>
    <row r="14" spans="7:28" ht="26.25" customHeight="1">
      <c r="G14" s="309"/>
      <c r="I14" s="308"/>
      <c r="J14" s="309"/>
      <c r="K14" s="309"/>
      <c r="L14" s="309"/>
      <c r="M14" s="309"/>
      <c r="N14" s="309"/>
      <c r="O14" s="309"/>
      <c r="P14" s="309"/>
      <c r="Q14" s="309"/>
      <c r="U14" s="308"/>
      <c r="V14" s="313"/>
      <c r="W14" s="310"/>
      <c r="X14" s="311"/>
      <c r="Y14" s="310"/>
      <c r="Z14" s="310"/>
      <c r="AA14" s="311"/>
    </row>
    <row r="15" spans="7:28" ht="33.75" customHeight="1">
      <c r="I15" s="745" t="s">
        <v>648</v>
      </c>
      <c r="J15" s="746"/>
      <c r="V15" s="749" t="s">
        <v>649</v>
      </c>
      <c r="W15" s="749"/>
      <c r="X15" s="750"/>
      <c r="Y15" s="749" t="s">
        <v>650</v>
      </c>
      <c r="Z15" s="749"/>
      <c r="AA15" s="749"/>
    </row>
    <row r="16" spans="7:28" ht="31.5" customHeight="1">
      <c r="I16" s="747"/>
      <c r="J16" s="748"/>
      <c r="V16" s="314"/>
      <c r="Z16" s="309"/>
      <c r="AA16" s="312"/>
    </row>
    <row r="17" spans="7:28" ht="39" customHeight="1">
      <c r="G17" s="315"/>
      <c r="H17" s="749" t="s">
        <v>650</v>
      </c>
      <c r="I17" s="750"/>
      <c r="J17" s="751" t="s">
        <v>649</v>
      </c>
      <c r="K17" s="749"/>
      <c r="L17" s="316"/>
      <c r="M17" s="316"/>
      <c r="N17" s="316"/>
      <c r="O17" s="315"/>
      <c r="P17" s="309"/>
      <c r="U17" s="745" t="s">
        <v>651</v>
      </c>
      <c r="V17" s="752"/>
      <c r="W17" s="309"/>
      <c r="X17" s="309"/>
      <c r="AA17" s="745" t="s">
        <v>652</v>
      </c>
      <c r="AB17" s="752"/>
    </row>
    <row r="18" spans="7:28" ht="15" customHeight="1">
      <c r="G18" s="312"/>
      <c r="L18" s="317"/>
      <c r="N18" s="308"/>
      <c r="U18" s="753"/>
      <c r="V18" s="754"/>
      <c r="W18" s="309"/>
      <c r="X18" s="309"/>
      <c r="AA18" s="753"/>
      <c r="AB18" s="754"/>
    </row>
    <row r="19" spans="7:28" ht="60" customHeight="1">
      <c r="G19" s="743" t="s">
        <v>653</v>
      </c>
      <c r="H19" s="744"/>
      <c r="K19" s="743" t="s">
        <v>654</v>
      </c>
      <c r="L19" s="744"/>
      <c r="N19" s="743" t="s">
        <v>655</v>
      </c>
      <c r="O19" s="744"/>
      <c r="T19" s="310"/>
      <c r="U19" s="311"/>
      <c r="V19" s="310"/>
      <c r="W19" s="310"/>
      <c r="AB19" s="314"/>
    </row>
    <row r="20" spans="7:28" ht="16.5" customHeight="1">
      <c r="L20" s="317"/>
      <c r="O20" s="313"/>
      <c r="S20" s="312"/>
      <c r="X20" s="317"/>
      <c r="AB20" s="317"/>
    </row>
    <row r="21" spans="7:28" ht="39" customHeight="1">
      <c r="K21" s="743" t="s">
        <v>656</v>
      </c>
      <c r="L21" s="744"/>
      <c r="N21" s="743" t="s">
        <v>657</v>
      </c>
      <c r="O21" s="744"/>
      <c r="S21" s="743" t="s">
        <v>658</v>
      </c>
      <c r="T21" s="744"/>
      <c r="W21" s="743" t="s">
        <v>659</v>
      </c>
      <c r="X21" s="744"/>
      <c r="AA21" s="743" t="s">
        <v>660</v>
      </c>
      <c r="AB21" s="744"/>
    </row>
    <row r="22" spans="7:28" ht="35.25" customHeight="1">
      <c r="T22" s="314"/>
      <c r="X22" s="317"/>
    </row>
    <row r="23" spans="7:28" ht="42" customHeight="1">
      <c r="S23" s="743" t="s">
        <v>656</v>
      </c>
      <c r="T23" s="744"/>
      <c r="W23" s="743" t="s">
        <v>655</v>
      </c>
      <c r="X23" s="744"/>
    </row>
    <row r="24" spans="7:28" ht="15" customHeight="1">
      <c r="X24" s="313"/>
    </row>
    <row r="25" spans="7:28" ht="50.25" customHeight="1">
      <c r="W25" s="743" t="s">
        <v>657</v>
      </c>
      <c r="X25" s="744"/>
    </row>
  </sheetData>
  <mergeCells count="26">
    <mergeCell ref="I6:J6"/>
    <mergeCell ref="X6:Y6"/>
    <mergeCell ref="I8:J9"/>
    <mergeCell ref="X8:Y9"/>
    <mergeCell ref="I11:J13"/>
    <mergeCell ref="U12:V13"/>
    <mergeCell ref="X12:Y13"/>
    <mergeCell ref="AA12:AB13"/>
    <mergeCell ref="I15:J16"/>
    <mergeCell ref="V15:X15"/>
    <mergeCell ref="Y15:AA15"/>
    <mergeCell ref="H17:I17"/>
    <mergeCell ref="J17:K17"/>
    <mergeCell ref="U17:V18"/>
    <mergeCell ref="AA17:AB18"/>
    <mergeCell ref="G19:H19"/>
    <mergeCell ref="K19:L19"/>
    <mergeCell ref="N19:O19"/>
    <mergeCell ref="K21:L21"/>
    <mergeCell ref="N21:O21"/>
    <mergeCell ref="W21:X21"/>
    <mergeCell ref="AA21:AB21"/>
    <mergeCell ref="S23:T23"/>
    <mergeCell ref="W23:X23"/>
    <mergeCell ref="W25:X25"/>
    <mergeCell ref="S21:T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I23"/>
  <sheetViews>
    <sheetView showGridLines="0" rightToLeft="1" view="pageBreakPreview" zoomScale="90" zoomScaleNormal="85" zoomScaleSheetLayoutView="90" workbookViewId="0">
      <selection activeCell="N13" sqref="N13"/>
    </sheetView>
  </sheetViews>
  <sheetFormatPr defaultColWidth="9.125" defaultRowHeight="18.75"/>
  <cols>
    <col min="1" max="1" width="9" style="31" bestFit="1" customWidth="1"/>
    <col min="2" max="2" width="36.375" style="26" customWidth="1"/>
    <col min="3" max="3" width="11.75" style="197" customWidth="1"/>
    <col min="4" max="4" width="11.75" style="199" customWidth="1"/>
    <col min="5" max="5" width="3" style="26" customWidth="1"/>
    <col min="6" max="6" width="8.375" style="31" customWidth="1"/>
    <col min="7" max="7" width="36.375" style="34" customWidth="1"/>
    <col min="8" max="8" width="11.75" style="201" customWidth="1"/>
    <col min="9" max="9" width="11.75" style="199" customWidth="1"/>
    <col min="10" max="16384" width="9.125" style="26"/>
  </cols>
  <sheetData>
    <row r="1" spans="1:9" ht="36">
      <c r="A1" s="537" t="s">
        <v>246</v>
      </c>
      <c r="B1" s="537"/>
      <c r="C1" s="537"/>
      <c r="D1" s="537"/>
      <c r="E1" s="27"/>
      <c r="F1" s="537" t="s">
        <v>247</v>
      </c>
      <c r="G1" s="537"/>
      <c r="H1" s="537"/>
      <c r="I1" s="537"/>
    </row>
    <row r="2" spans="1:9" s="29" customFormat="1" ht="30" customHeight="1" thickBot="1">
      <c r="A2" s="105" t="s">
        <v>243</v>
      </c>
      <c r="B2" s="105" t="s">
        <v>244</v>
      </c>
      <c r="C2" s="193" t="s">
        <v>317</v>
      </c>
      <c r="D2" s="193" t="s">
        <v>318</v>
      </c>
      <c r="E2" s="28"/>
      <c r="F2" s="105" t="s">
        <v>243</v>
      </c>
      <c r="G2" s="110" t="s">
        <v>244</v>
      </c>
      <c r="H2" s="193" t="s">
        <v>317</v>
      </c>
      <c r="I2" s="193" t="s">
        <v>318</v>
      </c>
    </row>
    <row r="3" spans="1:9" s="29" customFormat="1" ht="18.75" customHeight="1">
      <c r="A3" s="538" t="s">
        <v>270</v>
      </c>
      <c r="B3" s="539"/>
      <c r="C3" s="539"/>
      <c r="D3" s="540"/>
      <c r="F3" s="538" t="s">
        <v>278</v>
      </c>
      <c r="G3" s="539"/>
      <c r="H3" s="539"/>
      <c r="I3" s="540"/>
    </row>
    <row r="4" spans="1:9" s="29" customFormat="1">
      <c r="A4" s="106">
        <v>110000</v>
      </c>
      <c r="B4" s="32" t="s">
        <v>20</v>
      </c>
      <c r="C4" s="406">
        <f>'2-2-پيش بيني منابع درآمدي '!I4</f>
        <v>758905000</v>
      </c>
      <c r="D4" s="407">
        <f>'2-2-پيش بيني منابع درآمدي '!J4</f>
        <v>758905000</v>
      </c>
      <c r="E4" s="30"/>
      <c r="F4" s="418">
        <v>1</v>
      </c>
      <c r="G4" s="419" t="s">
        <v>562</v>
      </c>
      <c r="H4" s="420">
        <f>'3-ماموريت و برنامه '!J4</f>
        <v>77000000</v>
      </c>
      <c r="I4" s="421">
        <f>'3-ماموريت و برنامه '!K4</f>
        <v>77000000</v>
      </c>
    </row>
    <row r="5" spans="1:9" s="29" customFormat="1">
      <c r="A5" s="107">
        <v>120000</v>
      </c>
      <c r="B5" s="33" t="s">
        <v>68</v>
      </c>
      <c r="C5" s="406">
        <f>'2-2-پيش بيني منابع درآمدي '!I71</f>
        <v>15000000</v>
      </c>
      <c r="D5" s="407">
        <f>'2-2-پيش بيني منابع درآمدي '!J71</f>
        <v>15000000</v>
      </c>
      <c r="E5" s="30"/>
      <c r="F5" s="422">
        <v>2</v>
      </c>
      <c r="G5" s="423" t="s">
        <v>395</v>
      </c>
      <c r="H5" s="406">
        <f>'3-ماموريت و برنامه '!J9</f>
        <v>254000000</v>
      </c>
      <c r="I5" s="407">
        <f>'3-ماموريت و برنامه '!K9</f>
        <v>254000000</v>
      </c>
    </row>
    <row r="6" spans="1:9" s="29" customFormat="1">
      <c r="A6" s="106">
        <v>130000</v>
      </c>
      <c r="B6" s="32" t="s">
        <v>16</v>
      </c>
      <c r="C6" s="406">
        <f>'2-2-پيش بيني منابع درآمدي '!I88</f>
        <v>54285000</v>
      </c>
      <c r="D6" s="407">
        <f>'2-2-پيش بيني منابع درآمدي '!J88</f>
        <v>54285000</v>
      </c>
      <c r="E6" s="30"/>
      <c r="F6" s="422">
        <v>3</v>
      </c>
      <c r="G6" s="423" t="s">
        <v>265</v>
      </c>
      <c r="H6" s="406">
        <f>'3-ماموريت و برنامه '!J17</f>
        <v>23000000</v>
      </c>
      <c r="I6" s="407">
        <f>'3-ماموريت و برنامه '!K17</f>
        <v>23000000</v>
      </c>
    </row>
    <row r="7" spans="1:9" s="29" customFormat="1">
      <c r="A7" s="106">
        <v>140000</v>
      </c>
      <c r="B7" s="32" t="s">
        <v>13</v>
      </c>
      <c r="C7" s="406">
        <f>'2-2-پيش بيني منابع درآمدي '!I108</f>
        <v>25550000</v>
      </c>
      <c r="D7" s="407">
        <f>'2-2-پيش بيني منابع درآمدي '!J108</f>
        <v>25550000</v>
      </c>
      <c r="E7" s="30"/>
      <c r="F7" s="422">
        <v>4</v>
      </c>
      <c r="G7" s="423" t="s">
        <v>264</v>
      </c>
      <c r="H7" s="406">
        <f>'3-ماموريت و برنامه '!J21</f>
        <v>246000000</v>
      </c>
      <c r="I7" s="407">
        <f>'3-ماموريت و برنامه '!K21</f>
        <v>246000000</v>
      </c>
    </row>
    <row r="8" spans="1:9" s="29" customFormat="1">
      <c r="A8" s="106">
        <v>150000</v>
      </c>
      <c r="B8" s="32" t="s">
        <v>11</v>
      </c>
      <c r="C8" s="406">
        <f>'2-2-پيش بيني منابع درآمدي '!I128</f>
        <v>110000000</v>
      </c>
      <c r="D8" s="407">
        <f>'2-2-پيش بيني منابع درآمدي '!J128</f>
        <v>110000000</v>
      </c>
      <c r="E8" s="30"/>
      <c r="F8" s="422">
        <v>5</v>
      </c>
      <c r="G8" s="423" t="s">
        <v>385</v>
      </c>
      <c r="H8" s="406">
        <f>'3-ماموريت و برنامه '!J30</f>
        <v>766500000</v>
      </c>
      <c r="I8" s="407">
        <f>'3-ماموريت و برنامه '!K30</f>
        <v>766500000</v>
      </c>
    </row>
    <row r="9" spans="1:9" s="29" customFormat="1">
      <c r="A9" s="106">
        <v>160000</v>
      </c>
      <c r="B9" s="32" t="s">
        <v>89</v>
      </c>
      <c r="C9" s="406">
        <f>'2-2-پيش بيني منابع درآمدي '!I3</f>
        <v>1536600000</v>
      </c>
      <c r="D9" s="407">
        <f>'2-2-پيش بيني منابع درآمدي '!J138</f>
        <v>572860000</v>
      </c>
      <c r="E9" s="30"/>
      <c r="F9" s="422">
        <v>6</v>
      </c>
      <c r="G9" s="423" t="s">
        <v>77</v>
      </c>
      <c r="H9" s="406">
        <f>'3-ماموريت و برنامه '!J35</f>
        <v>233500000</v>
      </c>
      <c r="I9" s="407">
        <f>'3-ماموريت و برنامه '!K35</f>
        <v>233500000</v>
      </c>
    </row>
    <row r="10" spans="1:9" s="29" customFormat="1" ht="25.5" customHeight="1" thickBot="1">
      <c r="A10" s="108">
        <v>100000</v>
      </c>
      <c r="B10" s="109" t="s">
        <v>245</v>
      </c>
      <c r="C10" s="408">
        <f>'2-2-پيش بيني منابع درآمدي '!I3</f>
        <v>1536600000</v>
      </c>
      <c r="D10" s="409">
        <f>SUM(D4:D9)</f>
        <v>1536600000</v>
      </c>
      <c r="E10" s="30"/>
      <c r="F10" s="543" t="s">
        <v>343</v>
      </c>
      <c r="G10" s="544"/>
      <c r="H10" s="424">
        <f>SUM(H4:H9)</f>
        <v>1600000000</v>
      </c>
      <c r="I10" s="409">
        <f>SUM(I4:I9)</f>
        <v>1600000000</v>
      </c>
    </row>
    <row r="11" spans="1:9" ht="25.5" customHeight="1" thickBot="1">
      <c r="A11" s="111">
        <v>200000</v>
      </c>
      <c r="B11" s="112" t="s">
        <v>75</v>
      </c>
      <c r="C11" s="410">
        <f>'2-2-پيش بيني منابع درآمدي '!I158</f>
        <v>63400000</v>
      </c>
      <c r="D11" s="411">
        <f>'2-2-پيش بيني منابع درآمدي '!J158</f>
        <v>63400000</v>
      </c>
      <c r="E11" s="30"/>
      <c r="F11" s="541" t="s">
        <v>667</v>
      </c>
      <c r="G11" s="542"/>
      <c r="H11" s="425">
        <f>'6-‌تعهدات ‌قطعي سنواتي '!G4+'6-‌تعهدات ‌قطعي سنواتي '!G5</f>
        <v>0</v>
      </c>
      <c r="I11" s="426">
        <f>H11</f>
        <v>0</v>
      </c>
    </row>
    <row r="12" spans="1:9" ht="25.5" customHeight="1" thickBot="1">
      <c r="A12" s="111">
        <v>300000</v>
      </c>
      <c r="B12" s="112" t="s">
        <v>74</v>
      </c>
      <c r="C12" s="410">
        <f>'2-2-پيش بيني منابع درآمدي '!I171</f>
        <v>0</v>
      </c>
      <c r="D12" s="411">
        <f>'2-2-پيش بيني منابع درآمدي '!J171</f>
        <v>0</v>
      </c>
      <c r="E12" s="30"/>
      <c r="F12" s="541"/>
      <c r="G12" s="545"/>
      <c r="H12" s="545"/>
      <c r="I12" s="546"/>
    </row>
    <row r="13" spans="1:9" s="29" customFormat="1" ht="34.5" customHeight="1" thickBot="1">
      <c r="A13" s="551" t="s">
        <v>364</v>
      </c>
      <c r="B13" s="552"/>
      <c r="C13" s="412">
        <f>SUM(C10:C12)</f>
        <v>1600000000</v>
      </c>
      <c r="D13" s="413">
        <f>SUM(D10:D12)</f>
        <v>1600000000</v>
      </c>
      <c r="E13" s="30"/>
      <c r="F13" s="556" t="s">
        <v>316</v>
      </c>
      <c r="G13" s="557"/>
      <c r="H13" s="427">
        <f>H10+H11</f>
        <v>1600000000</v>
      </c>
      <c r="I13" s="413">
        <f>I10+I11</f>
        <v>1600000000</v>
      </c>
    </row>
    <row r="14" spans="1:9" s="41" customFormat="1" ht="16.5" thickBot="1">
      <c r="C14" s="414"/>
      <c r="D14" s="414"/>
      <c r="H14" s="200"/>
      <c r="I14" s="194"/>
    </row>
    <row r="15" spans="1:9" ht="19.5" thickBot="1">
      <c r="A15" s="553" t="s">
        <v>556</v>
      </c>
      <c r="B15" s="554"/>
      <c r="C15" s="415">
        <f>'1-2-خلاصه كل بودجه'!D26</f>
        <v>0</v>
      </c>
      <c r="D15" s="416">
        <f>'1-2-خلاصه كل بودجه'!E26</f>
        <v>0</v>
      </c>
      <c r="E15" s="28"/>
      <c r="F15" s="553" t="s">
        <v>557</v>
      </c>
      <c r="G15" s="554"/>
      <c r="H15" s="195">
        <f>'1-2-خلاصه كل بودجه'!I22+'1-2-خلاصه كل بودجه'!I25+'1-2-خلاصه كل بودجه'!I24</f>
        <v>0</v>
      </c>
      <c r="I15" s="198">
        <f>H15</f>
        <v>0</v>
      </c>
    </row>
    <row r="16" spans="1:9" s="41" customFormat="1" ht="15.75">
      <c r="C16" s="414"/>
      <c r="D16" s="414"/>
      <c r="H16" s="200"/>
      <c r="I16" s="194"/>
    </row>
    <row r="17" spans="1:9">
      <c r="A17" s="548" t="s">
        <v>284</v>
      </c>
      <c r="B17" s="548"/>
      <c r="C17" s="417"/>
      <c r="D17" s="417">
        <f>C17</f>
        <v>0</v>
      </c>
      <c r="E17" s="28"/>
      <c r="F17" s="549" t="s">
        <v>284</v>
      </c>
      <c r="G17" s="550"/>
      <c r="H17" s="196"/>
      <c r="I17" s="196">
        <f>H17</f>
        <v>0</v>
      </c>
    </row>
    <row r="18" spans="1:9" s="41" customFormat="1" ht="16.5" thickBot="1">
      <c r="C18" s="414"/>
      <c r="D18" s="414"/>
      <c r="H18" s="200"/>
      <c r="I18" s="194"/>
    </row>
    <row r="19" spans="1:9" ht="34.5" customHeight="1" thickBot="1">
      <c r="A19" s="551" t="s">
        <v>355</v>
      </c>
      <c r="B19" s="552"/>
      <c r="C19" s="413">
        <f>C13+C15-C17</f>
        <v>1600000000</v>
      </c>
      <c r="D19" s="413">
        <f>D13+D15-D17</f>
        <v>1600000000</v>
      </c>
      <c r="E19" s="28"/>
      <c r="F19" s="551" t="s">
        <v>356</v>
      </c>
      <c r="G19" s="552"/>
      <c r="H19" s="412">
        <f>H13+H15-H17</f>
        <v>1600000000</v>
      </c>
      <c r="I19" s="413">
        <f>I13+I15-I17</f>
        <v>1600000000</v>
      </c>
    </row>
    <row r="20" spans="1:9" ht="19.5">
      <c r="A20" s="555" t="s">
        <v>857</v>
      </c>
      <c r="B20" s="555"/>
      <c r="C20" s="555"/>
      <c r="D20" s="555"/>
      <c r="F20" s="555" t="s">
        <v>858</v>
      </c>
      <c r="G20" s="555"/>
      <c r="H20" s="555"/>
      <c r="I20" s="555"/>
    </row>
    <row r="22" spans="1:9">
      <c r="A22" s="547" t="s">
        <v>552</v>
      </c>
      <c r="B22" s="547"/>
      <c r="C22" s="547"/>
      <c r="D22" s="547"/>
      <c r="E22" s="547"/>
      <c r="F22" s="547"/>
      <c r="G22" s="547"/>
      <c r="H22" s="547"/>
      <c r="I22" s="547"/>
    </row>
    <row r="23" spans="1:9">
      <c r="A23" s="547" t="s">
        <v>551</v>
      </c>
      <c r="B23" s="547"/>
      <c r="C23" s="547"/>
      <c r="D23" s="547"/>
      <c r="E23" s="547"/>
      <c r="F23" s="547"/>
      <c r="G23" s="547"/>
      <c r="H23" s="547"/>
      <c r="I23" s="547"/>
    </row>
  </sheetData>
  <mergeCells count="19">
    <mergeCell ref="F12:I12"/>
    <mergeCell ref="A23:I23"/>
    <mergeCell ref="A22:I22"/>
    <mergeCell ref="A17:B17"/>
    <mergeCell ref="F17:G17"/>
    <mergeCell ref="A19:B19"/>
    <mergeCell ref="F19:G19"/>
    <mergeCell ref="A15:B15"/>
    <mergeCell ref="F15:G15"/>
    <mergeCell ref="A20:D20"/>
    <mergeCell ref="F20:I20"/>
    <mergeCell ref="A13:B13"/>
    <mergeCell ref="F13:G13"/>
    <mergeCell ref="A1:D1"/>
    <mergeCell ref="F1:I1"/>
    <mergeCell ref="A3:D3"/>
    <mergeCell ref="F3:I3"/>
    <mergeCell ref="F11:G11"/>
    <mergeCell ref="F10:G10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متمم بودجه  سال 1401 شهرداري حسن آبادفرم &amp;A &amp;R          </oddHeader>
    <oddFooter>&amp;Lامضاء- شوراي اسلامي شهر : حسن ايلانلو&amp;Cامضاء- شهردار : شيرزاد يعقوبي&amp;Rامضاء- مدير امور مالي شهرداري : جعفر علايي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B2:J32"/>
  <sheetViews>
    <sheetView showGridLines="0" rightToLeft="1" view="pageBreakPreview" topLeftCell="A7" zoomScale="70" zoomScaleNormal="85" zoomScaleSheetLayoutView="70" workbookViewId="0">
      <selection activeCell="XFC3" sqref="XFC3"/>
    </sheetView>
  </sheetViews>
  <sheetFormatPr defaultColWidth="8.625" defaultRowHeight="18.75"/>
  <cols>
    <col min="1" max="1" width="3.875" style="28" customWidth="1"/>
    <col min="2" max="2" width="15.375" style="28" customWidth="1"/>
    <col min="3" max="3" width="24" style="28" customWidth="1"/>
    <col min="4" max="4" width="13.875" style="206" customWidth="1"/>
    <col min="5" max="5" width="14.25" style="206" customWidth="1"/>
    <col min="6" max="6" width="2.25" style="28" customWidth="1"/>
    <col min="7" max="7" width="15.75" style="28" customWidth="1"/>
    <col min="8" max="8" width="29.75" style="28" customWidth="1"/>
    <col min="9" max="10" width="12.875" style="206" customWidth="1"/>
    <col min="11" max="16384" width="8.625" style="28"/>
  </cols>
  <sheetData>
    <row r="2" spans="2:10" ht="36">
      <c r="B2" s="537" t="s">
        <v>246</v>
      </c>
      <c r="C2" s="537"/>
      <c r="D2" s="537"/>
      <c r="E2" s="537"/>
      <c r="F2" s="338"/>
      <c r="G2" s="537" t="s">
        <v>247</v>
      </c>
      <c r="H2" s="537"/>
      <c r="I2" s="537"/>
      <c r="J2" s="537"/>
    </row>
    <row r="3" spans="2:10" ht="25.5" customHeight="1" thickBot="1">
      <c r="B3" s="320" t="s">
        <v>244</v>
      </c>
      <c r="C3" s="320" t="s">
        <v>279</v>
      </c>
      <c r="D3" s="202" t="s">
        <v>317</v>
      </c>
      <c r="E3" s="202" t="s">
        <v>318</v>
      </c>
      <c r="G3" s="558" t="s">
        <v>244</v>
      </c>
      <c r="H3" s="558"/>
      <c r="I3" s="202" t="s">
        <v>317</v>
      </c>
      <c r="J3" s="202" t="s">
        <v>318</v>
      </c>
    </row>
    <row r="4" spans="2:10" s="42" customFormat="1" ht="5.25" customHeight="1" thickTop="1" thickBot="1">
      <c r="D4" s="203"/>
      <c r="E4" s="203"/>
      <c r="I4" s="203"/>
      <c r="J4" s="203"/>
    </row>
    <row r="5" spans="2:10">
      <c r="B5" s="565" t="s">
        <v>280</v>
      </c>
      <c r="C5" s="559" t="s">
        <v>287</v>
      </c>
      <c r="D5" s="562"/>
      <c r="E5" s="573">
        <f>D5</f>
        <v>0</v>
      </c>
      <c r="G5" s="565" t="s">
        <v>281</v>
      </c>
      <c r="H5" s="566"/>
      <c r="I5" s="321"/>
      <c r="J5" s="323">
        <f>I5</f>
        <v>0</v>
      </c>
    </row>
    <row r="6" spans="2:10">
      <c r="B6" s="567"/>
      <c r="C6" s="560"/>
      <c r="D6" s="563"/>
      <c r="E6" s="574"/>
      <c r="G6" s="567" t="s">
        <v>105</v>
      </c>
      <c r="H6" s="568"/>
      <c r="I6" s="322"/>
      <c r="J6" s="324">
        <f>I6</f>
        <v>0</v>
      </c>
    </row>
    <row r="7" spans="2:10">
      <c r="B7" s="567"/>
      <c r="C7" s="560"/>
      <c r="D7" s="563"/>
      <c r="E7" s="574"/>
      <c r="G7" s="571" t="s">
        <v>94</v>
      </c>
      <c r="H7" s="572"/>
      <c r="I7" s="210"/>
      <c r="J7" s="324">
        <f>I7</f>
        <v>0</v>
      </c>
    </row>
    <row r="8" spans="2:10" ht="19.5" customHeight="1" thickBot="1">
      <c r="B8" s="576"/>
      <c r="C8" s="561"/>
      <c r="D8" s="564"/>
      <c r="E8" s="575"/>
      <c r="G8" s="569" t="s">
        <v>560</v>
      </c>
      <c r="H8" s="570"/>
      <c r="I8" s="326">
        <f>'6-‌تعهدات ‌قطعي سنواتي '!G4</f>
        <v>0</v>
      </c>
      <c r="J8" s="328">
        <f>I8</f>
        <v>0</v>
      </c>
    </row>
    <row r="9" spans="2:10" s="42" customFormat="1" ht="6" customHeight="1" thickBot="1">
      <c r="B9" s="339"/>
      <c r="D9" s="203"/>
      <c r="E9" s="203"/>
      <c r="I9" s="203"/>
      <c r="J9" s="203"/>
    </row>
    <row r="10" spans="2:10">
      <c r="B10" s="565" t="s">
        <v>280</v>
      </c>
      <c r="C10" s="559" t="s">
        <v>69</v>
      </c>
      <c r="D10" s="577"/>
      <c r="E10" s="580">
        <f>D10</f>
        <v>0</v>
      </c>
      <c r="G10" s="565" t="s">
        <v>282</v>
      </c>
      <c r="H10" s="566"/>
      <c r="I10" s="340"/>
      <c r="J10" s="327">
        <f>I10</f>
        <v>0</v>
      </c>
    </row>
    <row r="11" spans="2:10" ht="19.5" thickBot="1">
      <c r="B11" s="576"/>
      <c r="C11" s="561"/>
      <c r="D11" s="578"/>
      <c r="E11" s="581"/>
      <c r="G11" s="576" t="s">
        <v>349</v>
      </c>
      <c r="H11" s="579"/>
      <c r="I11" s="341"/>
      <c r="J11" s="328">
        <f>I11</f>
        <v>0</v>
      </c>
    </row>
    <row r="12" spans="2:10" s="42" customFormat="1" ht="9" thickBot="1">
      <c r="D12" s="203"/>
      <c r="E12" s="203"/>
      <c r="I12" s="203"/>
      <c r="J12" s="203"/>
    </row>
    <row r="13" spans="2:10">
      <c r="B13" s="585" t="s">
        <v>283</v>
      </c>
      <c r="C13" s="586"/>
      <c r="D13" s="594">
        <f>'1-1-خلاصه كل بودجه'!C11</f>
        <v>63400000</v>
      </c>
      <c r="E13" s="592">
        <f>D13</f>
        <v>63400000</v>
      </c>
      <c r="G13" s="565" t="s">
        <v>319</v>
      </c>
      <c r="H13" s="566"/>
      <c r="I13" s="340"/>
      <c r="J13" s="327">
        <f>I13</f>
        <v>0</v>
      </c>
    </row>
    <row r="14" spans="2:10" ht="19.5" thickBot="1">
      <c r="B14" s="587"/>
      <c r="C14" s="588"/>
      <c r="D14" s="595"/>
      <c r="E14" s="593"/>
      <c r="G14" s="576" t="s">
        <v>350</v>
      </c>
      <c r="H14" s="579"/>
      <c r="I14" s="341"/>
      <c r="J14" s="328">
        <f>I14</f>
        <v>0</v>
      </c>
    </row>
    <row r="15" spans="2:10" s="42" customFormat="1" ht="9" thickBot="1">
      <c r="D15" s="203"/>
      <c r="E15" s="203"/>
      <c r="I15" s="203"/>
      <c r="J15" s="203"/>
    </row>
    <row r="16" spans="2:10">
      <c r="B16" s="565" t="s">
        <v>351</v>
      </c>
      <c r="C16" s="566"/>
      <c r="D16" s="582">
        <f>'1-1-خلاصه كل بودجه'!C12</f>
        <v>0</v>
      </c>
      <c r="E16" s="589">
        <f>D16</f>
        <v>0</v>
      </c>
      <c r="G16" s="565" t="s">
        <v>105</v>
      </c>
      <c r="H16" s="566"/>
      <c r="I16" s="325">
        <f>'5-مشخصات واگذاري دارايي مالي'!M22</f>
        <v>0</v>
      </c>
      <c r="J16" s="327">
        <f>I16</f>
        <v>0</v>
      </c>
    </row>
    <row r="17" spans="2:10" ht="20.25" customHeight="1">
      <c r="B17" s="567"/>
      <c r="C17" s="568"/>
      <c r="D17" s="583"/>
      <c r="E17" s="590"/>
      <c r="G17" s="603" t="s">
        <v>561</v>
      </c>
      <c r="H17" s="604"/>
      <c r="I17" s="271">
        <f>'5-مشخصات واگذاري دارايي مالي'!L22</f>
        <v>0</v>
      </c>
      <c r="J17" s="272">
        <f>I17</f>
        <v>0</v>
      </c>
    </row>
    <row r="18" spans="2:10" ht="20.25" customHeight="1" thickBot="1">
      <c r="B18" s="576"/>
      <c r="C18" s="579"/>
      <c r="D18" s="584"/>
      <c r="E18" s="591"/>
      <c r="G18" s="569" t="s">
        <v>560</v>
      </c>
      <c r="H18" s="570"/>
      <c r="I18" s="326">
        <f>'5-مشخصات واگذاري دارايي مالي'!K22</f>
        <v>0</v>
      </c>
      <c r="J18" s="326">
        <f>I18</f>
        <v>0</v>
      </c>
    </row>
    <row r="19" spans="2:10" s="42" customFormat="1" ht="9" thickBot="1">
      <c r="D19" s="203"/>
      <c r="E19" s="203"/>
      <c r="I19" s="203"/>
      <c r="J19" s="203"/>
    </row>
    <row r="20" spans="2:10" ht="40.5" customHeight="1" thickBot="1">
      <c r="B20" s="605" t="s">
        <v>352</v>
      </c>
      <c r="C20" s="606"/>
      <c r="D20" s="204">
        <f>SUM(D5:D17)</f>
        <v>63400000</v>
      </c>
      <c r="E20" s="207">
        <f>SUM(E5:E17)</f>
        <v>63400000</v>
      </c>
      <c r="G20" s="605" t="s">
        <v>365</v>
      </c>
      <c r="H20" s="606"/>
      <c r="I20" s="211">
        <f>SUM(I5:I18)</f>
        <v>0</v>
      </c>
      <c r="J20" s="207">
        <f>SUM(J5:J18)</f>
        <v>0</v>
      </c>
    </row>
    <row r="21" spans="2:10" s="42" customFormat="1" ht="9" thickBot="1">
      <c r="D21" s="203"/>
      <c r="E21" s="203"/>
      <c r="I21" s="203"/>
      <c r="J21" s="203"/>
    </row>
    <row r="22" spans="2:10" ht="18.75" customHeight="1">
      <c r="B22" s="612" t="s">
        <v>357</v>
      </c>
      <c r="C22" s="613"/>
      <c r="D22" s="594"/>
      <c r="E22" s="592">
        <f>D22</f>
        <v>0</v>
      </c>
      <c r="G22" s="610" t="s">
        <v>360</v>
      </c>
      <c r="H22" s="611"/>
      <c r="I22" s="325"/>
      <c r="J22" s="327">
        <f>I22</f>
        <v>0</v>
      </c>
    </row>
    <row r="23" spans="2:10" ht="18" customHeight="1">
      <c r="B23" s="614"/>
      <c r="C23" s="615"/>
      <c r="D23" s="607"/>
      <c r="E23" s="618"/>
      <c r="G23" s="603" t="s">
        <v>561</v>
      </c>
      <c r="H23" s="604"/>
      <c r="I23" s="196"/>
      <c r="J23" s="208">
        <f>I23</f>
        <v>0</v>
      </c>
    </row>
    <row r="24" spans="2:10" ht="18" customHeight="1">
      <c r="B24" s="616"/>
      <c r="C24" s="617"/>
      <c r="D24" s="608"/>
      <c r="E24" s="619"/>
      <c r="G24" s="620" t="s">
        <v>560</v>
      </c>
      <c r="H24" s="621"/>
      <c r="I24" s="196">
        <f>'6-‌تعهدات ‌قطعي سنواتي '!G6</f>
        <v>0</v>
      </c>
      <c r="J24" s="208">
        <f>I24</f>
        <v>0</v>
      </c>
    </row>
    <row r="25" spans="2:10">
      <c r="B25" s="609" t="s">
        <v>358</v>
      </c>
      <c r="C25" s="548"/>
      <c r="D25" s="196"/>
      <c r="E25" s="208">
        <f>D25</f>
        <v>0</v>
      </c>
      <c r="G25" s="622" t="s">
        <v>359</v>
      </c>
      <c r="H25" s="623"/>
      <c r="I25" s="196"/>
      <c r="J25" s="208">
        <f>I25</f>
        <v>0</v>
      </c>
    </row>
    <row r="26" spans="2:10" ht="38.25" customHeight="1" thickBot="1">
      <c r="B26" s="599" t="s">
        <v>353</v>
      </c>
      <c r="C26" s="600"/>
      <c r="D26" s="205">
        <f>D22+D25</f>
        <v>0</v>
      </c>
      <c r="E26" s="209">
        <f>E22+E25</f>
        <v>0</v>
      </c>
      <c r="G26" s="601" t="s">
        <v>354</v>
      </c>
      <c r="H26" s="602"/>
      <c r="I26" s="212">
        <f>SUM(I22:I25)</f>
        <v>0</v>
      </c>
      <c r="J26" s="209">
        <f>SUM(J22:J25)</f>
        <v>0</v>
      </c>
    </row>
    <row r="27" spans="2:10" s="42" customFormat="1" ht="8.25">
      <c r="D27" s="203"/>
      <c r="E27" s="203"/>
      <c r="I27" s="203"/>
      <c r="J27" s="203"/>
    </row>
    <row r="28" spans="2:10">
      <c r="B28" s="548" t="s">
        <v>284</v>
      </c>
      <c r="C28" s="548"/>
      <c r="D28" s="196"/>
      <c r="E28" s="196">
        <f>D28</f>
        <v>0</v>
      </c>
      <c r="G28" s="549" t="s">
        <v>284</v>
      </c>
      <c r="H28" s="550"/>
      <c r="I28" s="196"/>
      <c r="J28" s="196">
        <f>I28</f>
        <v>0</v>
      </c>
    </row>
    <row r="29" spans="2:10" s="42" customFormat="1" ht="9" thickBot="1">
      <c r="D29" s="203"/>
      <c r="E29" s="203"/>
      <c r="I29" s="203"/>
      <c r="J29" s="203"/>
    </row>
    <row r="30" spans="2:10" ht="38.25" customHeight="1" thickBot="1">
      <c r="B30" s="597" t="s">
        <v>355</v>
      </c>
      <c r="C30" s="598"/>
      <c r="D30" s="204">
        <f>D20+D26-D28</f>
        <v>63400000</v>
      </c>
      <c r="E30" s="207">
        <f>E20+E26-E28</f>
        <v>63400000</v>
      </c>
      <c r="G30" s="597" t="s">
        <v>356</v>
      </c>
      <c r="H30" s="598"/>
      <c r="I30" s="204">
        <f>I20+I26-I28</f>
        <v>0</v>
      </c>
      <c r="J30" s="204">
        <f>J20+J26-J28</f>
        <v>0</v>
      </c>
    </row>
    <row r="31" spans="2:10">
      <c r="B31" s="596" t="s">
        <v>393</v>
      </c>
      <c r="C31" s="596"/>
      <c r="D31" s="596"/>
      <c r="E31" s="596"/>
      <c r="F31" s="596"/>
      <c r="G31" s="596"/>
      <c r="H31" s="596"/>
      <c r="I31" s="596"/>
    </row>
    <row r="32" spans="2:10">
      <c r="B32" s="596" t="s">
        <v>394</v>
      </c>
      <c r="C32" s="596"/>
      <c r="D32" s="596"/>
      <c r="E32" s="596"/>
      <c r="F32" s="596"/>
      <c r="G32" s="596"/>
      <c r="H32" s="596"/>
      <c r="I32" s="596"/>
    </row>
  </sheetData>
  <mergeCells count="46">
    <mergeCell ref="B26:C26"/>
    <mergeCell ref="G26:H26"/>
    <mergeCell ref="G16:H16"/>
    <mergeCell ref="G17:H17"/>
    <mergeCell ref="B20:C20"/>
    <mergeCell ref="G20:H20"/>
    <mergeCell ref="D22:D24"/>
    <mergeCell ref="B25:C25"/>
    <mergeCell ref="G22:H22"/>
    <mergeCell ref="B22:C24"/>
    <mergeCell ref="E22:E24"/>
    <mergeCell ref="G24:H24"/>
    <mergeCell ref="G25:H25"/>
    <mergeCell ref="G23:H23"/>
    <mergeCell ref="G18:H18"/>
    <mergeCell ref="B16:C18"/>
    <mergeCell ref="B31:I31"/>
    <mergeCell ref="B32:I32"/>
    <mergeCell ref="B28:C28"/>
    <mergeCell ref="G28:H28"/>
    <mergeCell ref="B30:C30"/>
    <mergeCell ref="G30:H30"/>
    <mergeCell ref="D16:D18"/>
    <mergeCell ref="B13:C14"/>
    <mergeCell ref="G14:H14"/>
    <mergeCell ref="G13:H13"/>
    <mergeCell ref="E16:E18"/>
    <mergeCell ref="E13:E14"/>
    <mergeCell ref="D13:D14"/>
    <mergeCell ref="B10:B11"/>
    <mergeCell ref="C10:C11"/>
    <mergeCell ref="D10:D11"/>
    <mergeCell ref="G10:H10"/>
    <mergeCell ref="G11:H11"/>
    <mergeCell ref="E10:E11"/>
    <mergeCell ref="B2:E2"/>
    <mergeCell ref="G2:J2"/>
    <mergeCell ref="G3:H3"/>
    <mergeCell ref="C5:C8"/>
    <mergeCell ref="D5:D8"/>
    <mergeCell ref="G5:H5"/>
    <mergeCell ref="G6:H6"/>
    <mergeCell ref="G8:H8"/>
    <mergeCell ref="G7:H7"/>
    <mergeCell ref="E5:E8"/>
    <mergeCell ref="B5:B8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متمم بودجه  سال 1401 شهرداري حسن آباد فرم &amp;A &amp;R          </oddHeader>
    <oddFooter>&amp;Lامضاء- شوراي اسلامي شهرتاريخ : حسن ايلانلو&amp;Cامضاء- شهردارتاريخ : شيرزاد يعقوبي&amp;Rامضاء- مدير امور مالي شهرداريتاريخ : جعفر علايي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J188"/>
  <sheetViews>
    <sheetView showGridLines="0" rightToLeft="1" view="pageBreakPreview" zoomScale="90" zoomScaleNormal="96" zoomScaleSheetLayoutView="90" workbookViewId="0">
      <pane ySplit="2" topLeftCell="A3" activePane="bottomLeft" state="frozen"/>
      <selection activeCell="XFC3" sqref="XFC3"/>
      <selection pane="bottomLeft" activeCell="I163" sqref="I163"/>
    </sheetView>
  </sheetViews>
  <sheetFormatPr defaultColWidth="9.125" defaultRowHeight="18"/>
  <cols>
    <col min="1" max="1" width="7.875" style="3" bestFit="1" customWidth="1"/>
    <col min="2" max="2" width="42.625" style="3" customWidth="1"/>
    <col min="3" max="3" width="10.75" style="222" customWidth="1"/>
    <col min="4" max="4" width="10.25" style="222" customWidth="1"/>
    <col min="5" max="5" width="9" style="222" customWidth="1"/>
    <col min="6" max="6" width="13.875" style="222" bestFit="1" customWidth="1"/>
    <col min="7" max="10" width="11.375" style="222" customWidth="1"/>
    <col min="11" max="16384" width="9.125" style="1"/>
  </cols>
  <sheetData>
    <row r="1" spans="1:10" s="163" customFormat="1">
      <c r="A1" s="629" t="s">
        <v>553</v>
      </c>
      <c r="B1" s="629" t="s">
        <v>248</v>
      </c>
      <c r="C1" s="631" t="s">
        <v>275</v>
      </c>
      <c r="D1" s="625"/>
      <c r="E1" s="626"/>
      <c r="F1" s="624" t="s">
        <v>276</v>
      </c>
      <c r="G1" s="625"/>
      <c r="H1" s="626"/>
      <c r="I1" s="627" t="s">
        <v>848</v>
      </c>
      <c r="J1" s="627" t="s">
        <v>849</v>
      </c>
    </row>
    <row r="2" spans="1:10" s="163" customFormat="1" ht="31.5">
      <c r="A2" s="630"/>
      <c r="B2" s="630"/>
      <c r="C2" s="398" t="s">
        <v>810</v>
      </c>
      <c r="D2" s="398" t="s">
        <v>811</v>
      </c>
      <c r="E2" s="398" t="s">
        <v>661</v>
      </c>
      <c r="F2" s="398" t="s">
        <v>812</v>
      </c>
      <c r="G2" s="398" t="s">
        <v>813</v>
      </c>
      <c r="H2" s="399" t="s">
        <v>277</v>
      </c>
      <c r="I2" s="628"/>
      <c r="J2" s="628"/>
    </row>
    <row r="3" spans="1:10" ht="18.75">
      <c r="A3" s="397">
        <v>100000</v>
      </c>
      <c r="B3" s="395" t="s">
        <v>270</v>
      </c>
      <c r="C3" s="400">
        <f>C5+C72+C89+C109+C129+C139+C159</f>
        <v>1092959106</v>
      </c>
      <c r="D3" s="400">
        <f>D4+D71+D88+D108+D128+D138</f>
        <v>799500000</v>
      </c>
      <c r="E3" s="400"/>
      <c r="F3" s="400">
        <f>F4+F71+F88+F108+F128+F138</f>
        <v>439113140</v>
      </c>
      <c r="G3" s="400">
        <f>G4+G71+G88+G108+G128+G138</f>
        <v>829877224</v>
      </c>
      <c r="H3" s="400">
        <f>H4+H71+H88+H108+H128+H138</f>
        <v>1177951950</v>
      </c>
      <c r="I3" s="400">
        <f>I4+I71+I88+I108+I128+I138</f>
        <v>1536600000</v>
      </c>
      <c r="J3" s="400">
        <f>J4+J71+J88+J108+J128+J138</f>
        <v>1536600000</v>
      </c>
    </row>
    <row r="4" spans="1:10" s="162" customFormat="1">
      <c r="A4" s="161">
        <v>110000</v>
      </c>
      <c r="B4" s="9" t="s">
        <v>20</v>
      </c>
      <c r="C4" s="400"/>
      <c r="D4" s="401">
        <f>D5+D16+D34+D50</f>
        <v>502050000</v>
      </c>
      <c r="E4" s="213"/>
      <c r="F4" s="213">
        <f>F5+F16+F34+F50</f>
        <v>292662946</v>
      </c>
      <c r="G4" s="213">
        <f>G5+G16+G34+G50</f>
        <v>518475193</v>
      </c>
      <c r="H4" s="213">
        <f>H5+H16+H34+H50</f>
        <v>811138139</v>
      </c>
      <c r="I4" s="213">
        <f>I5+I16+I34+I50</f>
        <v>758905000</v>
      </c>
      <c r="J4" s="213">
        <f>J5+J16+J34+J50</f>
        <v>758905000</v>
      </c>
    </row>
    <row r="5" spans="1:10">
      <c r="A5" s="14">
        <v>110100</v>
      </c>
      <c r="B5" s="20" t="s">
        <v>30</v>
      </c>
      <c r="C5" s="213">
        <f>C6+C17+C35+C51</f>
        <v>576188734</v>
      </c>
      <c r="D5" s="402">
        <f t="shared" ref="C5:I6" si="0">SUM(D6:D11)</f>
        <v>387000000</v>
      </c>
      <c r="E5" s="214"/>
      <c r="F5" s="214">
        <f t="shared" si="0"/>
        <v>241319232</v>
      </c>
      <c r="G5" s="214">
        <f t="shared" si="0"/>
        <v>432704863</v>
      </c>
      <c r="H5" s="214">
        <f t="shared" si="0"/>
        <v>674024095</v>
      </c>
      <c r="I5" s="214">
        <f t="shared" si="0"/>
        <v>608500000</v>
      </c>
      <c r="J5" s="214">
        <f>SUM(J6:J11)</f>
        <v>608500000</v>
      </c>
    </row>
    <row r="6" spans="1:10">
      <c r="A6" s="2">
        <v>110101</v>
      </c>
      <c r="B6" s="2" t="s">
        <v>64</v>
      </c>
      <c r="C6" s="214">
        <f t="shared" si="0"/>
        <v>455689983</v>
      </c>
      <c r="D6" s="215">
        <v>352000000</v>
      </c>
      <c r="E6" s="215"/>
      <c r="F6" s="215">
        <v>227686357</v>
      </c>
      <c r="G6" s="215">
        <v>430647044</v>
      </c>
      <c r="H6" s="215">
        <f>SUM(F6:G6)</f>
        <v>658333401</v>
      </c>
      <c r="I6" s="215">
        <v>600000000</v>
      </c>
      <c r="J6" s="215">
        <f t="shared" ref="J6:J15" si="1">I6</f>
        <v>600000000</v>
      </c>
    </row>
    <row r="7" spans="1:10">
      <c r="A7" s="2">
        <v>110102</v>
      </c>
      <c r="B7" s="2" t="s">
        <v>558</v>
      </c>
      <c r="C7" s="215">
        <v>453635411</v>
      </c>
      <c r="D7" s="215">
        <v>30000000</v>
      </c>
      <c r="E7" s="215"/>
      <c r="F7" s="215">
        <v>0</v>
      </c>
      <c r="G7" s="215">
        <v>0</v>
      </c>
      <c r="H7" s="215">
        <f t="shared" ref="H7:H15" si="2">SUM(F7:G7)</f>
        <v>0</v>
      </c>
      <c r="I7" s="215">
        <v>5000000</v>
      </c>
      <c r="J7" s="215">
        <f t="shared" si="1"/>
        <v>5000000</v>
      </c>
    </row>
    <row r="8" spans="1:10">
      <c r="A8" s="2">
        <v>110103</v>
      </c>
      <c r="B8" s="2" t="s">
        <v>370</v>
      </c>
      <c r="C8" s="215"/>
      <c r="D8" s="215">
        <v>0</v>
      </c>
      <c r="E8" s="215"/>
      <c r="F8" s="215">
        <v>0</v>
      </c>
      <c r="G8" s="215">
        <v>0</v>
      </c>
      <c r="H8" s="215">
        <f t="shared" si="2"/>
        <v>0</v>
      </c>
      <c r="I8" s="215">
        <v>0</v>
      </c>
      <c r="J8" s="215">
        <f t="shared" si="1"/>
        <v>0</v>
      </c>
    </row>
    <row r="9" spans="1:10">
      <c r="A9" s="2">
        <v>110104</v>
      </c>
      <c r="B9" s="10" t="s">
        <v>824</v>
      </c>
      <c r="C9" s="215"/>
      <c r="D9" s="215">
        <v>5000000</v>
      </c>
      <c r="E9" s="215"/>
      <c r="F9" s="215">
        <v>1984574</v>
      </c>
      <c r="G9" s="215">
        <v>2057819</v>
      </c>
      <c r="H9" s="215">
        <f t="shared" si="2"/>
        <v>4042393</v>
      </c>
      <c r="I9" s="215">
        <v>3500000</v>
      </c>
      <c r="J9" s="215">
        <f t="shared" si="1"/>
        <v>3500000</v>
      </c>
    </row>
    <row r="10" spans="1:10">
      <c r="A10" s="2">
        <v>110105</v>
      </c>
      <c r="B10" s="2" t="s">
        <v>35</v>
      </c>
      <c r="C10" s="215">
        <v>2054572</v>
      </c>
      <c r="D10" s="215">
        <v>0</v>
      </c>
      <c r="E10" s="215"/>
      <c r="F10" s="215">
        <v>0</v>
      </c>
      <c r="G10" s="215">
        <v>0</v>
      </c>
      <c r="H10" s="215">
        <f t="shared" si="2"/>
        <v>0</v>
      </c>
      <c r="I10" s="215">
        <v>0</v>
      </c>
      <c r="J10" s="215">
        <f t="shared" si="1"/>
        <v>0</v>
      </c>
    </row>
    <row r="11" spans="1:10">
      <c r="A11" s="2">
        <v>110106</v>
      </c>
      <c r="B11" s="2" t="s">
        <v>63</v>
      </c>
      <c r="C11" s="215"/>
      <c r="D11" s="215"/>
      <c r="E11" s="215"/>
      <c r="F11" s="215">
        <v>11648301</v>
      </c>
      <c r="G11" s="215">
        <v>0</v>
      </c>
      <c r="H11" s="215">
        <f t="shared" si="2"/>
        <v>11648301</v>
      </c>
      <c r="I11" s="215">
        <v>0</v>
      </c>
      <c r="J11" s="215">
        <f t="shared" si="1"/>
        <v>0</v>
      </c>
    </row>
    <row r="12" spans="1:10">
      <c r="A12" s="2">
        <v>110107</v>
      </c>
      <c r="B12" s="2" t="s">
        <v>820</v>
      </c>
      <c r="C12" s="215"/>
      <c r="D12" s="215"/>
      <c r="E12" s="215"/>
      <c r="F12" s="215">
        <v>0</v>
      </c>
      <c r="G12" s="215">
        <v>0</v>
      </c>
      <c r="H12" s="215">
        <f t="shared" si="2"/>
        <v>0</v>
      </c>
      <c r="I12" s="215">
        <v>0</v>
      </c>
      <c r="J12" s="215">
        <f t="shared" si="1"/>
        <v>0</v>
      </c>
    </row>
    <row r="13" spans="1:10">
      <c r="A13" s="2">
        <v>110108</v>
      </c>
      <c r="B13" s="2" t="s">
        <v>821</v>
      </c>
      <c r="C13" s="215"/>
      <c r="D13" s="215"/>
      <c r="E13" s="215"/>
      <c r="F13" s="215">
        <v>0</v>
      </c>
      <c r="G13" s="215">
        <v>0</v>
      </c>
      <c r="H13" s="215">
        <f t="shared" si="2"/>
        <v>0</v>
      </c>
      <c r="I13" s="215">
        <v>0</v>
      </c>
      <c r="J13" s="215">
        <f t="shared" si="1"/>
        <v>0</v>
      </c>
    </row>
    <row r="14" spans="1:10">
      <c r="A14" s="2">
        <v>110109</v>
      </c>
      <c r="B14" s="2" t="s">
        <v>822</v>
      </c>
      <c r="C14" s="215"/>
      <c r="D14" s="215"/>
      <c r="E14" s="215"/>
      <c r="F14" s="215">
        <v>0</v>
      </c>
      <c r="G14" s="215">
        <v>0</v>
      </c>
      <c r="H14" s="215">
        <f t="shared" si="2"/>
        <v>0</v>
      </c>
      <c r="I14" s="215">
        <v>0</v>
      </c>
      <c r="J14" s="215">
        <f t="shared" si="1"/>
        <v>0</v>
      </c>
    </row>
    <row r="15" spans="1:10">
      <c r="A15" s="2">
        <v>110110</v>
      </c>
      <c r="B15" s="2" t="s">
        <v>823</v>
      </c>
      <c r="C15" s="215"/>
      <c r="D15" s="215"/>
      <c r="E15" s="215"/>
      <c r="F15" s="215">
        <v>0</v>
      </c>
      <c r="G15" s="215">
        <v>0</v>
      </c>
      <c r="H15" s="215">
        <f t="shared" si="2"/>
        <v>0</v>
      </c>
      <c r="I15" s="215">
        <v>0</v>
      </c>
      <c r="J15" s="215">
        <f t="shared" si="1"/>
        <v>0</v>
      </c>
    </row>
    <row r="16" spans="1:10">
      <c r="A16" s="14">
        <v>110200</v>
      </c>
      <c r="B16" s="20" t="s">
        <v>65</v>
      </c>
      <c r="C16" s="215"/>
      <c r="D16" s="214">
        <f>SUM(D17:D33)</f>
        <v>95500000</v>
      </c>
      <c r="E16" s="214"/>
      <c r="F16" s="214">
        <f>SUM(F17:F33)</f>
        <v>42580582</v>
      </c>
      <c r="G16" s="214">
        <f>SUM(G17:G33)</f>
        <v>71005510</v>
      </c>
      <c r="H16" s="214">
        <f>SUM(H17:H33)</f>
        <v>113586092</v>
      </c>
      <c r="I16" s="214">
        <f>SUM(I17:I33)</f>
        <v>126400000</v>
      </c>
      <c r="J16" s="214">
        <f>SUM(J17:J33)</f>
        <v>126400000</v>
      </c>
    </row>
    <row r="17" spans="1:10">
      <c r="A17" s="6">
        <v>110201</v>
      </c>
      <c r="B17" s="10" t="s">
        <v>380</v>
      </c>
      <c r="C17" s="214">
        <f>SUM(C18:C34)</f>
        <v>75833965</v>
      </c>
      <c r="D17" s="215">
        <v>35000000</v>
      </c>
      <c r="E17" s="215"/>
      <c r="F17" s="215">
        <v>16818507</v>
      </c>
      <c r="G17" s="215">
        <v>30791282</v>
      </c>
      <c r="H17" s="215">
        <f>SUM(F17:G17)</f>
        <v>47609789</v>
      </c>
      <c r="I17" s="215">
        <v>50000000</v>
      </c>
      <c r="J17" s="215">
        <f>I17</f>
        <v>50000000</v>
      </c>
    </row>
    <row r="18" spans="1:10">
      <c r="A18" s="6">
        <v>110202</v>
      </c>
      <c r="B18" s="10" t="s">
        <v>379</v>
      </c>
      <c r="C18" s="215">
        <v>28346402</v>
      </c>
      <c r="D18" s="215">
        <v>35000000</v>
      </c>
      <c r="E18" s="215"/>
      <c r="F18" s="215">
        <v>19792344</v>
      </c>
      <c r="G18" s="215">
        <v>27934788</v>
      </c>
      <c r="H18" s="215">
        <f t="shared" ref="H18:H33" si="3">SUM(F18:G18)</f>
        <v>47727132</v>
      </c>
      <c r="I18" s="215">
        <v>55000000</v>
      </c>
      <c r="J18" s="215">
        <f t="shared" ref="J18:J30" si="4">I18</f>
        <v>55000000</v>
      </c>
    </row>
    <row r="19" spans="1:10">
      <c r="A19" s="6">
        <v>110203</v>
      </c>
      <c r="B19" s="11" t="s">
        <v>377</v>
      </c>
      <c r="C19" s="215">
        <v>36740648</v>
      </c>
      <c r="D19" s="215">
        <v>7000000</v>
      </c>
      <c r="E19" s="216"/>
      <c r="F19" s="216">
        <v>666235</v>
      </c>
      <c r="G19" s="216">
        <v>72997</v>
      </c>
      <c r="H19" s="215">
        <f t="shared" si="3"/>
        <v>739232</v>
      </c>
      <c r="I19" s="215">
        <v>1000000</v>
      </c>
      <c r="J19" s="215">
        <f t="shared" si="4"/>
        <v>1000000</v>
      </c>
    </row>
    <row r="20" spans="1:10">
      <c r="A20" s="6">
        <v>110204</v>
      </c>
      <c r="B20" s="11" t="s">
        <v>378</v>
      </c>
      <c r="C20" s="216">
        <v>708163</v>
      </c>
      <c r="D20" s="215">
        <v>7000000</v>
      </c>
      <c r="E20" s="216"/>
      <c r="F20" s="216">
        <v>0</v>
      </c>
      <c r="G20" s="216">
        <v>0</v>
      </c>
      <c r="H20" s="215">
        <f t="shared" si="3"/>
        <v>0</v>
      </c>
      <c r="I20" s="215">
        <v>1000000</v>
      </c>
      <c r="J20" s="215">
        <f t="shared" si="4"/>
        <v>1000000</v>
      </c>
    </row>
    <row r="21" spans="1:10">
      <c r="A21" s="6">
        <v>110205</v>
      </c>
      <c r="B21" s="2" t="s">
        <v>17</v>
      </c>
      <c r="C21" s="216">
        <v>0</v>
      </c>
      <c r="D21" s="215">
        <v>3000000</v>
      </c>
      <c r="E21" s="215"/>
      <c r="F21" s="215">
        <v>1268612</v>
      </c>
      <c r="G21" s="215">
        <v>275204</v>
      </c>
      <c r="H21" s="215">
        <f t="shared" si="3"/>
        <v>1543816</v>
      </c>
      <c r="I21" s="215">
        <v>1000000</v>
      </c>
      <c r="J21" s="215">
        <f t="shared" si="4"/>
        <v>1000000</v>
      </c>
    </row>
    <row r="22" spans="1:10">
      <c r="A22" s="6">
        <v>110206</v>
      </c>
      <c r="B22" s="5" t="s">
        <v>825</v>
      </c>
      <c r="C22" s="215">
        <v>1780590</v>
      </c>
      <c r="D22" s="215">
        <v>0</v>
      </c>
      <c r="E22" s="215"/>
      <c r="F22" s="215">
        <v>0</v>
      </c>
      <c r="G22" s="215">
        <v>202832</v>
      </c>
      <c r="H22" s="215">
        <f t="shared" si="3"/>
        <v>202832</v>
      </c>
      <c r="I22" s="215">
        <v>0</v>
      </c>
      <c r="J22" s="215">
        <f t="shared" si="4"/>
        <v>0</v>
      </c>
    </row>
    <row r="23" spans="1:10">
      <c r="A23" s="6">
        <v>110207</v>
      </c>
      <c r="B23" s="2" t="s">
        <v>54</v>
      </c>
      <c r="C23" s="215">
        <v>0</v>
      </c>
      <c r="D23" s="215">
        <v>50000</v>
      </c>
      <c r="E23" s="215"/>
      <c r="F23" s="215">
        <v>0</v>
      </c>
      <c r="G23" s="215">
        <v>0</v>
      </c>
      <c r="H23" s="215">
        <f t="shared" si="3"/>
        <v>0</v>
      </c>
      <c r="I23" s="215">
        <v>1000000</v>
      </c>
      <c r="J23" s="215">
        <f t="shared" si="4"/>
        <v>1000000</v>
      </c>
    </row>
    <row r="24" spans="1:10">
      <c r="A24" s="6">
        <v>110208</v>
      </c>
      <c r="B24" s="5" t="s">
        <v>826</v>
      </c>
      <c r="C24" s="215"/>
      <c r="D24" s="215">
        <v>700000</v>
      </c>
      <c r="E24" s="217"/>
      <c r="F24" s="217">
        <v>349856</v>
      </c>
      <c r="G24" s="217">
        <v>0</v>
      </c>
      <c r="H24" s="215">
        <f t="shared" si="3"/>
        <v>349856</v>
      </c>
      <c r="I24" s="215">
        <v>200000</v>
      </c>
      <c r="J24" s="215">
        <f t="shared" si="4"/>
        <v>200000</v>
      </c>
    </row>
    <row r="25" spans="1:10">
      <c r="A25" s="6">
        <v>110209</v>
      </c>
      <c r="B25" s="2" t="s">
        <v>48</v>
      </c>
      <c r="C25" s="217">
        <v>449856</v>
      </c>
      <c r="D25" s="215">
        <v>3000000</v>
      </c>
      <c r="E25" s="215"/>
      <c r="F25" s="215">
        <v>1583235</v>
      </c>
      <c r="G25" s="215">
        <v>3250256</v>
      </c>
      <c r="H25" s="215">
        <f t="shared" si="3"/>
        <v>4833491</v>
      </c>
      <c r="I25" s="215">
        <v>5000000</v>
      </c>
      <c r="J25" s="215">
        <f t="shared" si="4"/>
        <v>5000000</v>
      </c>
    </row>
    <row r="26" spans="1:10">
      <c r="A26" s="6">
        <v>110210</v>
      </c>
      <c r="B26" s="2" t="s">
        <v>249</v>
      </c>
      <c r="C26" s="215">
        <v>2824872</v>
      </c>
      <c r="D26" s="215">
        <v>300000</v>
      </c>
      <c r="E26" s="215"/>
      <c r="F26" s="215">
        <v>55667</v>
      </c>
      <c r="G26" s="215">
        <v>0</v>
      </c>
      <c r="H26" s="215">
        <f t="shared" si="3"/>
        <v>55667</v>
      </c>
      <c r="I26" s="215">
        <v>100000</v>
      </c>
      <c r="J26" s="215">
        <f t="shared" si="4"/>
        <v>100000</v>
      </c>
    </row>
    <row r="27" spans="1:10">
      <c r="A27" s="6">
        <v>110211</v>
      </c>
      <c r="B27" s="10" t="s">
        <v>80</v>
      </c>
      <c r="C27" s="215"/>
      <c r="D27" s="215">
        <v>150000</v>
      </c>
      <c r="E27" s="215"/>
      <c r="F27" s="215">
        <v>94696</v>
      </c>
      <c r="G27" s="215">
        <v>5561762</v>
      </c>
      <c r="H27" s="215">
        <f t="shared" si="3"/>
        <v>5656458</v>
      </c>
      <c r="I27" s="215">
        <v>8000000</v>
      </c>
      <c r="J27" s="215">
        <f t="shared" si="4"/>
        <v>8000000</v>
      </c>
    </row>
    <row r="28" spans="1:10">
      <c r="A28" s="6">
        <v>110212</v>
      </c>
      <c r="B28" s="10" t="s">
        <v>563</v>
      </c>
      <c r="C28" s="215">
        <v>161316</v>
      </c>
      <c r="D28" s="215">
        <v>0</v>
      </c>
      <c r="E28" s="2"/>
      <c r="F28" s="2">
        <v>0</v>
      </c>
      <c r="G28" s="2">
        <v>0</v>
      </c>
      <c r="H28" s="215">
        <f t="shared" si="3"/>
        <v>0</v>
      </c>
      <c r="I28" s="215">
        <v>0</v>
      </c>
      <c r="J28" s="215">
        <f t="shared" si="4"/>
        <v>0</v>
      </c>
    </row>
    <row r="29" spans="1:10">
      <c r="A29" s="6">
        <v>110213</v>
      </c>
      <c r="B29" s="10" t="s">
        <v>564</v>
      </c>
      <c r="C29" s="2"/>
      <c r="D29" s="215">
        <v>4000000</v>
      </c>
      <c r="E29" s="2"/>
      <c r="F29" s="2">
        <v>1923816</v>
      </c>
      <c r="G29" s="2">
        <v>2914128</v>
      </c>
      <c r="H29" s="215">
        <f t="shared" si="3"/>
        <v>4837944</v>
      </c>
      <c r="I29" s="215">
        <v>4000000</v>
      </c>
      <c r="J29" s="215">
        <f t="shared" si="4"/>
        <v>4000000</v>
      </c>
    </row>
    <row r="30" spans="1:10">
      <c r="A30" s="6">
        <v>110216</v>
      </c>
      <c r="B30" s="10" t="s">
        <v>720</v>
      </c>
      <c r="C30" s="2"/>
      <c r="D30" s="215">
        <v>250000</v>
      </c>
      <c r="E30" s="2"/>
      <c r="F30" s="2">
        <v>12738</v>
      </c>
      <c r="G30" s="2">
        <v>2261</v>
      </c>
      <c r="H30" s="215">
        <f t="shared" si="3"/>
        <v>14999</v>
      </c>
      <c r="I30" s="215">
        <v>100000</v>
      </c>
      <c r="J30" s="215">
        <f t="shared" si="4"/>
        <v>100000</v>
      </c>
    </row>
    <row r="31" spans="1:10">
      <c r="A31" s="6">
        <v>110217</v>
      </c>
      <c r="B31" s="10" t="s">
        <v>827</v>
      </c>
      <c r="C31" s="2">
        <v>84722</v>
      </c>
      <c r="D31" s="215">
        <v>50000</v>
      </c>
      <c r="E31" s="2"/>
      <c r="F31" s="2">
        <v>14876</v>
      </c>
      <c r="G31" s="2">
        <v>0</v>
      </c>
      <c r="H31" s="215">
        <f t="shared" si="3"/>
        <v>14876</v>
      </c>
      <c r="I31" s="215">
        <v>0</v>
      </c>
      <c r="J31" s="215">
        <f>I31</f>
        <v>0</v>
      </c>
    </row>
    <row r="32" spans="1:10" hidden="1">
      <c r="A32" s="6">
        <v>110219</v>
      </c>
      <c r="B32" s="10" t="s">
        <v>721</v>
      </c>
      <c r="C32" s="2">
        <v>15046</v>
      </c>
      <c r="D32" s="215">
        <v>0</v>
      </c>
      <c r="E32" s="2"/>
      <c r="F32" s="2">
        <v>0</v>
      </c>
      <c r="G32" s="2"/>
      <c r="H32" s="215">
        <f t="shared" si="3"/>
        <v>0</v>
      </c>
      <c r="I32" s="215">
        <v>0</v>
      </c>
      <c r="J32" s="215">
        <f>I32</f>
        <v>0</v>
      </c>
    </row>
    <row r="33" spans="1:10">
      <c r="A33" s="6">
        <v>110290</v>
      </c>
      <c r="B33" s="10" t="s">
        <v>29</v>
      </c>
      <c r="C33" s="2"/>
      <c r="D33" s="215">
        <v>0</v>
      </c>
      <c r="E33" s="215"/>
      <c r="F33" s="215">
        <v>0</v>
      </c>
      <c r="G33" s="215">
        <v>0</v>
      </c>
      <c r="H33" s="215">
        <f t="shared" si="3"/>
        <v>0</v>
      </c>
      <c r="I33" s="215">
        <v>0</v>
      </c>
      <c r="J33" s="215">
        <f>I33</f>
        <v>0</v>
      </c>
    </row>
    <row r="34" spans="1:10">
      <c r="A34" s="14">
        <v>110300</v>
      </c>
      <c r="B34" s="20" t="s">
        <v>66</v>
      </c>
      <c r="C34" s="215">
        <v>4722350</v>
      </c>
      <c r="D34" s="214">
        <f t="shared" ref="C34:I35" si="5">SUM(D35:D49)</f>
        <v>550000</v>
      </c>
      <c r="E34" s="214"/>
      <c r="F34" s="214">
        <f t="shared" si="5"/>
        <v>361775</v>
      </c>
      <c r="G34" s="214">
        <f t="shared" si="5"/>
        <v>196495</v>
      </c>
      <c r="H34" s="214">
        <f t="shared" si="5"/>
        <v>558270</v>
      </c>
      <c r="I34" s="214">
        <f t="shared" si="5"/>
        <v>605000</v>
      </c>
      <c r="J34" s="214">
        <f>SUM(J35:J49)</f>
        <v>605000</v>
      </c>
    </row>
    <row r="35" spans="1:10">
      <c r="A35" s="2">
        <v>110301</v>
      </c>
      <c r="B35" s="10" t="s">
        <v>83</v>
      </c>
      <c r="C35" s="214">
        <f t="shared" si="5"/>
        <v>29958104</v>
      </c>
      <c r="D35" s="215">
        <v>100000</v>
      </c>
      <c r="E35" s="215"/>
      <c r="F35" s="215">
        <v>13650</v>
      </c>
      <c r="G35" s="215">
        <v>31845</v>
      </c>
      <c r="H35" s="215">
        <f>SUM(F35:G35)</f>
        <v>45495</v>
      </c>
      <c r="I35" s="215">
        <v>100000</v>
      </c>
      <c r="J35" s="215">
        <f>I35</f>
        <v>100000</v>
      </c>
    </row>
    <row r="36" spans="1:10">
      <c r="A36" s="2">
        <v>110302</v>
      </c>
      <c r="B36" s="10" t="s">
        <v>28</v>
      </c>
      <c r="C36" s="215">
        <v>54515</v>
      </c>
      <c r="D36" s="215">
        <v>0</v>
      </c>
      <c r="E36" s="215"/>
      <c r="F36" s="215">
        <v>0</v>
      </c>
      <c r="G36" s="215">
        <v>0</v>
      </c>
      <c r="H36" s="215"/>
      <c r="I36" s="215">
        <v>0</v>
      </c>
      <c r="J36" s="215">
        <f t="shared" ref="J36:J49" si="6">I36</f>
        <v>0</v>
      </c>
    </row>
    <row r="37" spans="1:10">
      <c r="A37" s="2">
        <v>110303</v>
      </c>
      <c r="B37" s="10" t="s">
        <v>84</v>
      </c>
      <c r="C37" s="215"/>
      <c r="D37" s="215">
        <v>200000</v>
      </c>
      <c r="E37" s="215"/>
      <c r="F37" s="215">
        <v>191000</v>
      </c>
      <c r="G37" s="215">
        <v>0</v>
      </c>
      <c r="H37" s="215">
        <f t="shared" ref="H37:H49" si="7">SUM(F37:G37)</f>
        <v>191000</v>
      </c>
      <c r="I37" s="215">
        <v>0</v>
      </c>
      <c r="J37" s="215">
        <f t="shared" si="6"/>
        <v>0</v>
      </c>
    </row>
    <row r="38" spans="1:10">
      <c r="A38" s="2">
        <v>110304</v>
      </c>
      <c r="B38" s="10" t="s">
        <v>15</v>
      </c>
      <c r="C38" s="215">
        <v>196200</v>
      </c>
      <c r="D38" s="215">
        <v>0</v>
      </c>
      <c r="E38" s="218"/>
      <c r="F38" s="218">
        <v>0</v>
      </c>
      <c r="G38" s="218">
        <v>0</v>
      </c>
      <c r="H38" s="215">
        <f t="shared" si="7"/>
        <v>0</v>
      </c>
      <c r="I38" s="215">
        <v>0</v>
      </c>
      <c r="J38" s="215">
        <f t="shared" si="6"/>
        <v>0</v>
      </c>
    </row>
    <row r="39" spans="1:10">
      <c r="A39" s="2">
        <v>110305</v>
      </c>
      <c r="B39" s="10" t="s">
        <v>85</v>
      </c>
      <c r="C39" s="218"/>
      <c r="D39" s="215">
        <v>250000</v>
      </c>
      <c r="E39" s="215"/>
      <c r="F39" s="215">
        <v>145250</v>
      </c>
      <c r="G39" s="215">
        <v>162150</v>
      </c>
      <c r="H39" s="215">
        <f t="shared" si="7"/>
        <v>307400</v>
      </c>
      <c r="I39" s="215">
        <v>500000</v>
      </c>
      <c r="J39" s="215">
        <f t="shared" si="6"/>
        <v>500000</v>
      </c>
    </row>
    <row r="40" spans="1:10">
      <c r="A40" s="2">
        <v>110306</v>
      </c>
      <c r="B40" s="10" t="s">
        <v>19</v>
      </c>
      <c r="C40" s="215">
        <v>268400</v>
      </c>
      <c r="D40" s="215">
        <v>0</v>
      </c>
      <c r="E40" s="215"/>
      <c r="F40" s="215">
        <v>0</v>
      </c>
      <c r="G40" s="215">
        <v>0</v>
      </c>
      <c r="H40" s="215">
        <f t="shared" si="7"/>
        <v>0</v>
      </c>
      <c r="I40" s="215">
        <v>0</v>
      </c>
      <c r="J40" s="215">
        <f t="shared" si="6"/>
        <v>0</v>
      </c>
    </row>
    <row r="41" spans="1:10">
      <c r="A41" s="2">
        <v>110307</v>
      </c>
      <c r="B41" s="2" t="s">
        <v>18</v>
      </c>
      <c r="C41" s="215"/>
      <c r="D41" s="215">
        <v>0</v>
      </c>
      <c r="E41" s="215"/>
      <c r="F41" s="215">
        <v>0</v>
      </c>
      <c r="G41" s="215">
        <v>0</v>
      </c>
      <c r="H41" s="215">
        <f t="shared" si="7"/>
        <v>0</v>
      </c>
      <c r="I41" s="215">
        <v>0</v>
      </c>
      <c r="J41" s="215">
        <f t="shared" si="6"/>
        <v>0</v>
      </c>
    </row>
    <row r="42" spans="1:10">
      <c r="A42" s="2">
        <v>110308</v>
      </c>
      <c r="B42" s="119" t="s">
        <v>55</v>
      </c>
      <c r="C42" s="215"/>
      <c r="D42" s="215">
        <v>0</v>
      </c>
      <c r="E42" s="215"/>
      <c r="F42" s="215">
        <v>0</v>
      </c>
      <c r="G42" s="215">
        <v>0</v>
      </c>
      <c r="H42" s="215">
        <f t="shared" si="7"/>
        <v>0</v>
      </c>
      <c r="I42" s="215">
        <v>0</v>
      </c>
      <c r="J42" s="215">
        <f t="shared" si="6"/>
        <v>0</v>
      </c>
    </row>
    <row r="43" spans="1:10">
      <c r="A43" s="2">
        <v>110309</v>
      </c>
      <c r="B43" s="10" t="s">
        <v>56</v>
      </c>
      <c r="C43" s="215"/>
      <c r="D43" s="215">
        <v>0</v>
      </c>
      <c r="E43" s="215"/>
      <c r="F43" s="215">
        <v>11875</v>
      </c>
      <c r="G43" s="215">
        <v>2500</v>
      </c>
      <c r="H43" s="215">
        <f t="shared" si="7"/>
        <v>14375</v>
      </c>
      <c r="I43" s="215">
        <v>5000</v>
      </c>
      <c r="J43" s="215">
        <f t="shared" si="6"/>
        <v>5000</v>
      </c>
    </row>
    <row r="44" spans="1:10">
      <c r="A44" s="2">
        <v>110310</v>
      </c>
      <c r="B44" s="2" t="s">
        <v>79</v>
      </c>
      <c r="C44" s="215">
        <v>25625</v>
      </c>
      <c r="D44" s="215">
        <v>0</v>
      </c>
      <c r="E44" s="215"/>
      <c r="F44" s="215">
        <v>0</v>
      </c>
      <c r="G44" s="215">
        <v>0</v>
      </c>
      <c r="H44" s="215">
        <f t="shared" si="7"/>
        <v>0</v>
      </c>
      <c r="I44" s="215">
        <v>0</v>
      </c>
      <c r="J44" s="215">
        <f t="shared" si="6"/>
        <v>0</v>
      </c>
    </row>
    <row r="45" spans="1:10">
      <c r="A45" s="2">
        <v>110311</v>
      </c>
      <c r="B45" s="2" t="s">
        <v>828</v>
      </c>
      <c r="C45" s="215"/>
      <c r="D45" s="215">
        <v>0</v>
      </c>
      <c r="E45" s="215"/>
      <c r="F45" s="215">
        <v>0</v>
      </c>
      <c r="G45" s="215">
        <v>0</v>
      </c>
      <c r="H45" s="215">
        <f t="shared" si="7"/>
        <v>0</v>
      </c>
      <c r="I45" s="215">
        <v>0</v>
      </c>
      <c r="J45" s="215">
        <f t="shared" si="6"/>
        <v>0</v>
      </c>
    </row>
    <row r="46" spans="1:10">
      <c r="A46" s="2">
        <v>110312</v>
      </c>
      <c r="B46" s="2"/>
      <c r="C46" s="215"/>
      <c r="D46" s="215"/>
      <c r="E46" s="215"/>
      <c r="F46" s="215">
        <v>0</v>
      </c>
      <c r="G46" s="215">
        <v>0</v>
      </c>
      <c r="H46" s="215">
        <f t="shared" si="7"/>
        <v>0</v>
      </c>
      <c r="I46" s="215">
        <v>0</v>
      </c>
      <c r="J46" s="215">
        <f t="shared" si="6"/>
        <v>0</v>
      </c>
    </row>
    <row r="47" spans="1:10">
      <c r="A47" s="2">
        <v>110313</v>
      </c>
      <c r="B47" s="2"/>
      <c r="C47" s="215"/>
      <c r="D47" s="215"/>
      <c r="E47" s="215"/>
      <c r="F47" s="215">
        <v>0</v>
      </c>
      <c r="G47" s="215">
        <v>0</v>
      </c>
      <c r="H47" s="215">
        <f t="shared" si="7"/>
        <v>0</v>
      </c>
      <c r="I47" s="215">
        <v>0</v>
      </c>
      <c r="J47" s="215">
        <f t="shared" si="6"/>
        <v>0</v>
      </c>
    </row>
    <row r="48" spans="1:10">
      <c r="A48" s="2">
        <v>110314</v>
      </c>
      <c r="B48" s="2" t="s">
        <v>829</v>
      </c>
      <c r="C48" s="215"/>
      <c r="D48" s="215"/>
      <c r="E48" s="215"/>
      <c r="F48" s="215">
        <v>0</v>
      </c>
      <c r="G48" s="215">
        <v>0</v>
      </c>
      <c r="H48" s="215">
        <f t="shared" si="7"/>
        <v>0</v>
      </c>
      <c r="I48" s="215">
        <v>0</v>
      </c>
      <c r="J48" s="215">
        <f t="shared" si="6"/>
        <v>0</v>
      </c>
    </row>
    <row r="49" spans="1:10">
      <c r="A49" s="2">
        <v>110390</v>
      </c>
      <c r="B49" s="10" t="s">
        <v>29</v>
      </c>
      <c r="C49" s="215"/>
      <c r="D49" s="215">
        <v>0</v>
      </c>
      <c r="E49" s="215"/>
      <c r="F49" s="215">
        <v>0</v>
      </c>
      <c r="G49" s="215">
        <v>0</v>
      </c>
      <c r="H49" s="215">
        <f t="shared" si="7"/>
        <v>0</v>
      </c>
      <c r="I49" s="215">
        <v>0</v>
      </c>
      <c r="J49" s="215">
        <f t="shared" si="6"/>
        <v>0</v>
      </c>
    </row>
    <row r="50" spans="1:10">
      <c r="A50" s="14">
        <v>110400</v>
      </c>
      <c r="B50" s="20" t="s">
        <v>67</v>
      </c>
      <c r="C50" s="214">
        <f>SUM(C51:C62)</f>
        <v>29413364</v>
      </c>
      <c r="D50" s="214">
        <f t="shared" ref="C50:I51" si="8">SUM(D51:D70)</f>
        <v>19000000</v>
      </c>
      <c r="E50" s="214"/>
      <c r="F50" s="214">
        <f t="shared" si="8"/>
        <v>8401357</v>
      </c>
      <c r="G50" s="214">
        <f t="shared" si="8"/>
        <v>14568325</v>
      </c>
      <c r="H50" s="214">
        <f t="shared" si="8"/>
        <v>22969682</v>
      </c>
      <c r="I50" s="214">
        <f t="shared" si="8"/>
        <v>23400000</v>
      </c>
      <c r="J50" s="214">
        <f>SUM(J51:J70)</f>
        <v>23400000</v>
      </c>
    </row>
    <row r="51" spans="1:10">
      <c r="A51" s="2">
        <v>110401</v>
      </c>
      <c r="B51" s="10" t="s">
        <v>81</v>
      </c>
      <c r="C51" s="529">
        <f t="shared" si="8"/>
        <v>14706682</v>
      </c>
      <c r="D51" s="216">
        <v>5000000</v>
      </c>
      <c r="E51" s="216"/>
      <c r="F51" s="216">
        <v>2244092</v>
      </c>
      <c r="G51" s="216">
        <v>2924677</v>
      </c>
      <c r="H51" s="216">
        <f>SUM(F51:G51)</f>
        <v>5168769</v>
      </c>
      <c r="I51" s="216">
        <v>6000000</v>
      </c>
      <c r="J51" s="216">
        <f>I51</f>
        <v>6000000</v>
      </c>
    </row>
    <row r="52" spans="1:10">
      <c r="A52" s="11">
        <v>110402</v>
      </c>
      <c r="B52" s="4" t="s">
        <v>271</v>
      </c>
      <c r="C52" s="216">
        <v>3005946</v>
      </c>
      <c r="D52" s="216">
        <v>300000</v>
      </c>
      <c r="E52" s="219"/>
      <c r="F52" s="219">
        <v>126909</v>
      </c>
      <c r="G52" s="219">
        <v>450612</v>
      </c>
      <c r="H52" s="216">
        <f t="shared" ref="H52:H70" si="9">SUM(F52:G52)</f>
        <v>577521</v>
      </c>
      <c r="I52" s="216">
        <v>700000</v>
      </c>
      <c r="J52" s="216">
        <f t="shared" ref="J52:J70" si="10">I52</f>
        <v>700000</v>
      </c>
    </row>
    <row r="53" spans="1:10">
      <c r="A53" s="2">
        <v>110403</v>
      </c>
      <c r="B53" s="11" t="s">
        <v>87</v>
      </c>
      <c r="C53" s="219">
        <v>241760</v>
      </c>
      <c r="D53" s="216">
        <v>500000</v>
      </c>
      <c r="E53" s="215"/>
      <c r="F53" s="215">
        <v>0</v>
      </c>
      <c r="G53" s="215">
        <v>0</v>
      </c>
      <c r="H53" s="216">
        <f t="shared" si="9"/>
        <v>0</v>
      </c>
      <c r="I53" s="216">
        <v>0</v>
      </c>
      <c r="J53" s="216">
        <f t="shared" si="10"/>
        <v>0</v>
      </c>
    </row>
    <row r="54" spans="1:10">
      <c r="A54" s="2">
        <v>110404</v>
      </c>
      <c r="B54" s="10" t="s">
        <v>49</v>
      </c>
      <c r="C54" s="215"/>
      <c r="D54" s="216">
        <v>0</v>
      </c>
      <c r="E54" s="215"/>
      <c r="F54" s="215">
        <v>0</v>
      </c>
      <c r="G54" s="215">
        <v>0</v>
      </c>
      <c r="H54" s="216">
        <f t="shared" si="9"/>
        <v>0</v>
      </c>
      <c r="I54" s="216">
        <v>0</v>
      </c>
      <c r="J54" s="216">
        <f t="shared" si="10"/>
        <v>0</v>
      </c>
    </row>
    <row r="55" spans="1:10">
      <c r="A55" s="2">
        <v>110405</v>
      </c>
      <c r="B55" s="10" t="s">
        <v>62</v>
      </c>
      <c r="C55" s="215"/>
      <c r="D55" s="216">
        <v>600000</v>
      </c>
      <c r="E55" s="215"/>
      <c r="F55" s="215">
        <v>652000</v>
      </c>
      <c r="G55" s="215">
        <v>529000</v>
      </c>
      <c r="H55" s="216">
        <f t="shared" si="9"/>
        <v>1181000</v>
      </c>
      <c r="I55" s="216">
        <v>700000</v>
      </c>
      <c r="J55" s="216">
        <f t="shared" si="10"/>
        <v>700000</v>
      </c>
    </row>
    <row r="56" spans="1:10">
      <c r="A56" s="2">
        <v>110406</v>
      </c>
      <c r="B56" s="2" t="s">
        <v>565</v>
      </c>
      <c r="C56" s="215">
        <v>652000</v>
      </c>
      <c r="D56" s="216">
        <v>12000000</v>
      </c>
      <c r="E56" s="215"/>
      <c r="F56" s="215">
        <v>5236475</v>
      </c>
      <c r="G56" s="215">
        <v>10577765</v>
      </c>
      <c r="H56" s="216">
        <f t="shared" si="9"/>
        <v>15814240</v>
      </c>
      <c r="I56" s="216">
        <v>15000000</v>
      </c>
      <c r="J56" s="216">
        <f t="shared" si="10"/>
        <v>15000000</v>
      </c>
    </row>
    <row r="57" spans="1:10">
      <c r="A57" s="2">
        <v>110407</v>
      </c>
      <c r="B57" s="10" t="s">
        <v>31</v>
      </c>
      <c r="C57" s="215">
        <v>10561343</v>
      </c>
      <c r="D57" s="216">
        <v>500000</v>
      </c>
      <c r="E57" s="215"/>
      <c r="F57" s="215">
        <v>101881</v>
      </c>
      <c r="G57" s="215">
        <v>86271</v>
      </c>
      <c r="H57" s="216">
        <f t="shared" si="9"/>
        <v>188152</v>
      </c>
      <c r="I57" s="216">
        <v>1000000</v>
      </c>
      <c r="J57" s="216">
        <f t="shared" si="10"/>
        <v>1000000</v>
      </c>
    </row>
    <row r="58" spans="1:10">
      <c r="A58" s="2">
        <v>110408</v>
      </c>
      <c r="B58" s="10" t="s">
        <v>37</v>
      </c>
      <c r="C58" s="215">
        <v>205633</v>
      </c>
      <c r="D58" s="216">
        <v>100000</v>
      </c>
      <c r="E58" s="215"/>
      <c r="F58" s="215">
        <v>40000</v>
      </c>
      <c r="G58" s="215">
        <v>0</v>
      </c>
      <c r="H58" s="216">
        <f t="shared" si="9"/>
        <v>40000</v>
      </c>
      <c r="I58" s="216">
        <v>0</v>
      </c>
      <c r="J58" s="216">
        <f t="shared" si="10"/>
        <v>0</v>
      </c>
    </row>
    <row r="59" spans="1:10">
      <c r="A59" s="2">
        <v>110409</v>
      </c>
      <c r="B59" s="10" t="s">
        <v>830</v>
      </c>
      <c r="C59" s="215">
        <v>40000</v>
      </c>
      <c r="D59" s="216"/>
      <c r="E59" s="215"/>
      <c r="F59" s="215">
        <v>0</v>
      </c>
      <c r="G59" s="215">
        <v>0</v>
      </c>
      <c r="H59" s="216">
        <f t="shared" si="9"/>
        <v>0</v>
      </c>
      <c r="I59" s="216">
        <v>0</v>
      </c>
      <c r="J59" s="216">
        <f t="shared" si="10"/>
        <v>0</v>
      </c>
    </row>
    <row r="60" spans="1:10">
      <c r="A60" s="2">
        <v>110410</v>
      </c>
      <c r="B60" s="2" t="s">
        <v>54</v>
      </c>
      <c r="C60" s="215"/>
      <c r="D60" s="216"/>
      <c r="E60" s="215"/>
      <c r="F60" s="215">
        <v>0</v>
      </c>
      <c r="G60" s="215">
        <v>0</v>
      </c>
      <c r="H60" s="216">
        <f t="shared" si="9"/>
        <v>0</v>
      </c>
      <c r="I60" s="216">
        <v>0</v>
      </c>
      <c r="J60" s="216">
        <f t="shared" si="10"/>
        <v>0</v>
      </c>
    </row>
    <row r="61" spans="1:10">
      <c r="A61" s="2">
        <v>110411</v>
      </c>
      <c r="B61" s="10" t="s">
        <v>831</v>
      </c>
      <c r="C61" s="215"/>
      <c r="D61" s="216"/>
      <c r="E61" s="215"/>
      <c r="F61" s="215">
        <v>0</v>
      </c>
      <c r="G61" s="215">
        <v>0</v>
      </c>
      <c r="H61" s="216">
        <f t="shared" si="9"/>
        <v>0</v>
      </c>
      <c r="I61" s="216">
        <v>0</v>
      </c>
      <c r="J61" s="216">
        <f t="shared" si="10"/>
        <v>0</v>
      </c>
    </row>
    <row r="62" spans="1:10">
      <c r="A62" s="2">
        <v>110490</v>
      </c>
      <c r="B62" s="10" t="s">
        <v>106</v>
      </c>
      <c r="C62" s="215"/>
      <c r="D62" s="216"/>
      <c r="E62" s="215"/>
      <c r="F62" s="215">
        <v>0</v>
      </c>
      <c r="G62" s="215">
        <v>0</v>
      </c>
      <c r="H62" s="216">
        <f t="shared" si="9"/>
        <v>0</v>
      </c>
      <c r="I62" s="216">
        <v>0</v>
      </c>
      <c r="J62" s="216">
        <f t="shared" si="10"/>
        <v>0</v>
      </c>
    </row>
    <row r="63" spans="1:10" s="527" customFormat="1" ht="24">
      <c r="A63" s="525">
        <v>110500</v>
      </c>
      <c r="B63" s="528" t="s">
        <v>832</v>
      </c>
      <c r="C63" s="526"/>
      <c r="D63" s="526"/>
      <c r="E63" s="526"/>
      <c r="F63" s="526"/>
      <c r="G63" s="526"/>
      <c r="H63" s="526"/>
      <c r="I63" s="526"/>
      <c r="J63" s="526"/>
    </row>
    <row r="64" spans="1:10">
      <c r="A64" s="2">
        <v>110501</v>
      </c>
      <c r="B64" s="10" t="s">
        <v>833</v>
      </c>
      <c r="C64" s="530"/>
      <c r="D64" s="216"/>
      <c r="E64" s="215"/>
      <c r="F64" s="215">
        <v>0</v>
      </c>
      <c r="G64" s="215">
        <v>0</v>
      </c>
      <c r="H64" s="216"/>
      <c r="I64" s="216">
        <v>0</v>
      </c>
      <c r="J64" s="216"/>
    </row>
    <row r="65" spans="1:10">
      <c r="A65" s="2">
        <v>110502</v>
      </c>
      <c r="B65" s="10" t="s">
        <v>834</v>
      </c>
      <c r="C65" s="215"/>
      <c r="D65" s="216"/>
      <c r="E65" s="215"/>
      <c r="F65" s="215">
        <v>0</v>
      </c>
      <c r="G65" s="215">
        <v>0</v>
      </c>
      <c r="H65" s="216"/>
      <c r="I65" s="216">
        <v>0</v>
      </c>
      <c r="J65" s="216"/>
    </row>
    <row r="66" spans="1:10">
      <c r="A66" s="2">
        <v>110503</v>
      </c>
      <c r="B66" s="10" t="s">
        <v>835</v>
      </c>
      <c r="C66" s="215"/>
      <c r="D66" s="216"/>
      <c r="E66" s="215"/>
      <c r="F66" s="215">
        <v>0</v>
      </c>
      <c r="G66" s="215">
        <v>0</v>
      </c>
      <c r="H66" s="216"/>
      <c r="I66" s="216">
        <v>0</v>
      </c>
      <c r="J66" s="216"/>
    </row>
    <row r="67" spans="1:10">
      <c r="A67" s="2">
        <v>110504</v>
      </c>
      <c r="B67" s="10" t="s">
        <v>836</v>
      </c>
      <c r="C67" s="215"/>
      <c r="D67" s="216"/>
      <c r="E67" s="215"/>
      <c r="F67" s="215">
        <v>0</v>
      </c>
      <c r="G67" s="215">
        <v>0</v>
      </c>
      <c r="H67" s="216"/>
      <c r="I67" s="216">
        <v>0</v>
      </c>
      <c r="J67" s="216"/>
    </row>
    <row r="68" spans="1:10">
      <c r="A68" s="2">
        <v>110505</v>
      </c>
      <c r="B68" s="10" t="s">
        <v>837</v>
      </c>
      <c r="C68" s="215"/>
      <c r="D68" s="216"/>
      <c r="E68" s="215"/>
      <c r="F68" s="215">
        <v>0</v>
      </c>
      <c r="G68" s="215">
        <v>0</v>
      </c>
      <c r="H68" s="216"/>
      <c r="I68" s="216">
        <v>0</v>
      </c>
      <c r="J68" s="216"/>
    </row>
    <row r="69" spans="1:10">
      <c r="A69" s="2">
        <v>110506</v>
      </c>
      <c r="B69" s="10" t="s">
        <v>838</v>
      </c>
      <c r="C69" s="215"/>
      <c r="D69" s="216"/>
      <c r="E69" s="215"/>
      <c r="F69" s="215">
        <v>0</v>
      </c>
      <c r="G69" s="215">
        <v>0</v>
      </c>
      <c r="H69" s="216"/>
      <c r="I69" s="216">
        <v>0</v>
      </c>
      <c r="J69" s="216"/>
    </row>
    <row r="70" spans="1:10">
      <c r="A70" s="2">
        <v>110507</v>
      </c>
      <c r="B70" s="2" t="s">
        <v>839</v>
      </c>
      <c r="C70" s="215"/>
      <c r="D70" s="216">
        <v>0</v>
      </c>
      <c r="E70" s="215"/>
      <c r="F70" s="215">
        <v>0</v>
      </c>
      <c r="G70" s="215">
        <v>0</v>
      </c>
      <c r="H70" s="216">
        <f t="shared" si="9"/>
        <v>0</v>
      </c>
      <c r="I70" s="216">
        <v>0</v>
      </c>
      <c r="J70" s="216">
        <f t="shared" si="10"/>
        <v>0</v>
      </c>
    </row>
    <row r="71" spans="1:10" s="162" customFormat="1">
      <c r="A71" s="164">
        <v>120000</v>
      </c>
      <c r="B71" s="165" t="s">
        <v>68</v>
      </c>
      <c r="C71" s="213">
        <f t="shared" ref="C71:I74" si="11">C72</f>
        <v>0</v>
      </c>
      <c r="D71" s="213">
        <f t="shared" si="11"/>
        <v>7300000</v>
      </c>
      <c r="E71" s="213"/>
      <c r="F71" s="213">
        <f t="shared" si="11"/>
        <v>3949462</v>
      </c>
      <c r="G71" s="213">
        <f t="shared" si="11"/>
        <v>9074778</v>
      </c>
      <c r="H71" s="213">
        <f t="shared" si="11"/>
        <v>12090678</v>
      </c>
      <c r="I71" s="213">
        <f t="shared" si="11"/>
        <v>15000000</v>
      </c>
      <c r="J71" s="213">
        <f>J72</f>
        <v>15000000</v>
      </c>
    </row>
    <row r="72" spans="1:10">
      <c r="A72" s="14">
        <v>120100</v>
      </c>
      <c r="B72" s="20" t="s">
        <v>69</v>
      </c>
      <c r="C72" s="213">
        <f t="shared" si="11"/>
        <v>0</v>
      </c>
      <c r="D72" s="214">
        <f t="shared" ref="D72:I72" si="12">SUM(D73:D87)</f>
        <v>7300000</v>
      </c>
      <c r="E72" s="214"/>
      <c r="F72" s="214">
        <f t="shared" si="12"/>
        <v>3949462</v>
      </c>
      <c r="G72" s="214">
        <f t="shared" si="12"/>
        <v>9074778</v>
      </c>
      <c r="H72" s="214">
        <f t="shared" si="12"/>
        <v>12090678</v>
      </c>
      <c r="I72" s="214">
        <f t="shared" si="12"/>
        <v>15000000</v>
      </c>
      <c r="J72" s="214">
        <f>SUM(J73:J87)</f>
        <v>15000000</v>
      </c>
    </row>
    <row r="73" spans="1:10">
      <c r="A73" s="15">
        <v>120101</v>
      </c>
      <c r="B73" s="2" t="s">
        <v>82</v>
      </c>
      <c r="C73" s="214">
        <v>0</v>
      </c>
      <c r="D73" s="215">
        <v>0</v>
      </c>
      <c r="E73" s="215"/>
      <c r="F73" s="215">
        <v>0</v>
      </c>
      <c r="G73" s="215">
        <v>0</v>
      </c>
      <c r="H73" s="215">
        <f>SUM(F73:G73)</f>
        <v>0</v>
      </c>
      <c r="I73" s="215">
        <v>0</v>
      </c>
      <c r="J73" s="215">
        <f>I73</f>
        <v>0</v>
      </c>
    </row>
    <row r="74" spans="1:10">
      <c r="A74" s="6">
        <v>120102</v>
      </c>
      <c r="B74" s="10" t="s">
        <v>57</v>
      </c>
      <c r="C74" s="215"/>
      <c r="D74" s="215">
        <v>0</v>
      </c>
      <c r="E74" s="213">
        <f t="shared" si="11"/>
        <v>0</v>
      </c>
      <c r="F74" s="218">
        <v>0</v>
      </c>
      <c r="G74" s="218">
        <v>0</v>
      </c>
      <c r="H74" s="215">
        <f t="shared" ref="H74:H87" si="13">SUM(F74:G74)</f>
        <v>0</v>
      </c>
      <c r="I74" s="215">
        <v>0</v>
      </c>
      <c r="J74" s="215">
        <f t="shared" ref="J74:J87" si="14">I74</f>
        <v>0</v>
      </c>
    </row>
    <row r="75" spans="1:10">
      <c r="A75" s="6">
        <v>120105</v>
      </c>
      <c r="B75" s="10" t="s">
        <v>717</v>
      </c>
      <c r="C75" s="218"/>
      <c r="D75" s="215">
        <v>0</v>
      </c>
      <c r="E75" s="218"/>
      <c r="F75" s="218">
        <v>0</v>
      </c>
      <c r="G75" s="218">
        <v>0</v>
      </c>
      <c r="H75" s="215"/>
      <c r="I75" s="215">
        <v>0</v>
      </c>
      <c r="J75" s="215">
        <f>I75</f>
        <v>0</v>
      </c>
    </row>
    <row r="76" spans="1:10">
      <c r="A76" s="6">
        <v>120106</v>
      </c>
      <c r="B76" s="10" t="s">
        <v>718</v>
      </c>
      <c r="C76" s="218"/>
      <c r="D76" s="215">
        <v>200000</v>
      </c>
      <c r="E76" s="218"/>
      <c r="F76" s="218">
        <v>138704</v>
      </c>
      <c r="G76" s="218">
        <v>794858</v>
      </c>
      <c r="H76" s="215"/>
      <c r="I76" s="215">
        <v>1500000</v>
      </c>
      <c r="J76" s="215">
        <f>I76</f>
        <v>1500000</v>
      </c>
    </row>
    <row r="77" spans="1:10">
      <c r="A77" s="15">
        <v>120108</v>
      </c>
      <c r="B77" s="2" t="s">
        <v>14</v>
      </c>
      <c r="C77" s="218">
        <v>296109</v>
      </c>
      <c r="D77" s="215">
        <v>0</v>
      </c>
      <c r="E77" s="218"/>
      <c r="F77" s="218">
        <v>0</v>
      </c>
      <c r="G77" s="218">
        <v>0</v>
      </c>
      <c r="H77" s="215">
        <f t="shared" si="13"/>
        <v>0</v>
      </c>
      <c r="I77" s="215">
        <v>0</v>
      </c>
      <c r="J77" s="215">
        <f t="shared" si="14"/>
        <v>0</v>
      </c>
    </row>
    <row r="78" spans="1:10">
      <c r="A78" s="6">
        <v>120109</v>
      </c>
      <c r="B78" s="2" t="s">
        <v>566</v>
      </c>
      <c r="C78" s="218"/>
      <c r="D78" s="215">
        <v>2000000</v>
      </c>
      <c r="E78" s="218"/>
      <c r="F78" s="218">
        <v>394820</v>
      </c>
      <c r="G78" s="218">
        <v>782799</v>
      </c>
      <c r="H78" s="215">
        <f t="shared" si="13"/>
        <v>1177619</v>
      </c>
      <c r="I78" s="215">
        <v>1500000</v>
      </c>
      <c r="J78" s="215">
        <f t="shared" si="14"/>
        <v>1500000</v>
      </c>
    </row>
    <row r="79" spans="1:10">
      <c r="A79" s="15">
        <v>120110</v>
      </c>
      <c r="B79" s="2" t="s">
        <v>58</v>
      </c>
      <c r="C79" s="218">
        <v>481169</v>
      </c>
      <c r="D79" s="215">
        <v>5000000</v>
      </c>
      <c r="E79" s="218"/>
      <c r="F79" s="218">
        <v>3415938</v>
      </c>
      <c r="G79" s="218">
        <v>7497121</v>
      </c>
      <c r="H79" s="215">
        <f t="shared" si="13"/>
        <v>10913059</v>
      </c>
      <c r="I79" s="215">
        <v>12000000</v>
      </c>
      <c r="J79" s="215">
        <f t="shared" si="14"/>
        <v>12000000</v>
      </c>
    </row>
    <row r="80" spans="1:10">
      <c r="A80" s="6">
        <v>120111</v>
      </c>
      <c r="B80" s="2" t="s">
        <v>40</v>
      </c>
      <c r="C80" s="218">
        <v>5456119</v>
      </c>
      <c r="D80" s="215">
        <v>100000</v>
      </c>
      <c r="E80" s="218"/>
      <c r="F80" s="218">
        <v>0</v>
      </c>
      <c r="G80" s="218">
        <v>0</v>
      </c>
      <c r="H80" s="215">
        <f t="shared" si="13"/>
        <v>0</v>
      </c>
      <c r="I80" s="215">
        <v>0</v>
      </c>
      <c r="J80" s="215">
        <f t="shared" si="14"/>
        <v>0</v>
      </c>
    </row>
    <row r="81" spans="1:10">
      <c r="A81" s="15">
        <v>120112</v>
      </c>
      <c r="B81" s="2" t="s">
        <v>42</v>
      </c>
      <c r="C81" s="218"/>
      <c r="D81" s="215">
        <v>0</v>
      </c>
      <c r="E81" s="218"/>
      <c r="F81" s="218">
        <v>0</v>
      </c>
      <c r="G81" s="218">
        <v>0</v>
      </c>
      <c r="H81" s="215">
        <f t="shared" si="13"/>
        <v>0</v>
      </c>
      <c r="I81" s="215">
        <v>0</v>
      </c>
      <c r="J81" s="215">
        <f t="shared" si="14"/>
        <v>0</v>
      </c>
    </row>
    <row r="82" spans="1:10">
      <c r="A82" s="6">
        <v>120190</v>
      </c>
      <c r="B82" s="2" t="s">
        <v>29</v>
      </c>
      <c r="C82" s="218"/>
      <c r="D82" s="215">
        <v>0</v>
      </c>
      <c r="E82" s="218"/>
      <c r="F82" s="218">
        <v>0</v>
      </c>
      <c r="G82" s="218">
        <v>0</v>
      </c>
      <c r="H82" s="215">
        <f t="shared" si="13"/>
        <v>0</v>
      </c>
      <c r="I82" s="215">
        <v>0</v>
      </c>
      <c r="J82" s="215">
        <f t="shared" si="14"/>
        <v>0</v>
      </c>
    </row>
    <row r="83" spans="1:10" hidden="1">
      <c r="A83" s="15">
        <v>120109</v>
      </c>
      <c r="B83" s="2" t="s">
        <v>566</v>
      </c>
      <c r="C83" s="218"/>
      <c r="D83" s="218"/>
      <c r="E83" s="218"/>
      <c r="F83" s="218"/>
      <c r="G83" s="218"/>
      <c r="H83" s="215">
        <f t="shared" si="13"/>
        <v>0</v>
      </c>
      <c r="I83" s="215"/>
      <c r="J83" s="215">
        <f t="shared" si="14"/>
        <v>0</v>
      </c>
    </row>
    <row r="84" spans="1:10" hidden="1">
      <c r="A84" s="6">
        <v>120110</v>
      </c>
      <c r="B84" s="2" t="s">
        <v>58</v>
      </c>
      <c r="C84" s="218"/>
      <c r="D84" s="218"/>
      <c r="E84" s="218"/>
      <c r="F84" s="218"/>
      <c r="G84" s="218"/>
      <c r="H84" s="215">
        <f t="shared" si="13"/>
        <v>0</v>
      </c>
      <c r="I84" s="215"/>
      <c r="J84" s="215">
        <f t="shared" si="14"/>
        <v>0</v>
      </c>
    </row>
    <row r="85" spans="1:10" hidden="1">
      <c r="A85" s="15">
        <v>120111</v>
      </c>
      <c r="B85" s="2" t="s">
        <v>40</v>
      </c>
      <c r="C85" s="218"/>
      <c r="D85" s="215"/>
      <c r="E85" s="215"/>
      <c r="F85" s="215"/>
      <c r="G85" s="215"/>
      <c r="H85" s="215">
        <f t="shared" si="13"/>
        <v>0</v>
      </c>
      <c r="I85" s="215"/>
      <c r="J85" s="215">
        <f t="shared" si="14"/>
        <v>0</v>
      </c>
    </row>
    <row r="86" spans="1:10" hidden="1">
      <c r="A86" s="6">
        <v>120112</v>
      </c>
      <c r="B86" s="2" t="s">
        <v>42</v>
      </c>
      <c r="C86" s="215"/>
      <c r="D86" s="218"/>
      <c r="E86" s="218"/>
      <c r="F86" s="218"/>
      <c r="G86" s="218"/>
      <c r="H86" s="215"/>
      <c r="I86" s="215"/>
      <c r="J86" s="215">
        <f t="shared" si="14"/>
        <v>0</v>
      </c>
    </row>
    <row r="87" spans="1:10" hidden="1">
      <c r="A87" s="6">
        <v>120190</v>
      </c>
      <c r="B87" s="2" t="s">
        <v>29</v>
      </c>
      <c r="C87" s="218"/>
      <c r="D87" s="218"/>
      <c r="E87" s="218"/>
      <c r="F87" s="218"/>
      <c r="G87" s="218"/>
      <c r="H87" s="215">
        <f t="shared" si="13"/>
        <v>0</v>
      </c>
      <c r="I87" s="215"/>
      <c r="J87" s="215">
        <f t="shared" si="14"/>
        <v>0</v>
      </c>
    </row>
    <row r="88" spans="1:10" s="162" customFormat="1">
      <c r="A88" s="161">
        <v>130000</v>
      </c>
      <c r="B88" s="9" t="s">
        <v>70</v>
      </c>
      <c r="C88" s="218"/>
      <c r="D88" s="213">
        <f t="shared" ref="C88:I89" si="15">D89+D102</f>
        <v>81400000</v>
      </c>
      <c r="E88" s="213"/>
      <c r="F88" s="213">
        <f t="shared" si="15"/>
        <v>31963335</v>
      </c>
      <c r="G88" s="213">
        <f t="shared" si="15"/>
        <v>40314846</v>
      </c>
      <c r="H88" s="213">
        <f t="shared" si="15"/>
        <v>72278181</v>
      </c>
      <c r="I88" s="213">
        <f t="shared" si="15"/>
        <v>54285000</v>
      </c>
      <c r="J88" s="213">
        <f>J89+J102</f>
        <v>54285000</v>
      </c>
    </row>
    <row r="89" spans="1:10">
      <c r="A89" s="14">
        <v>130100</v>
      </c>
      <c r="B89" s="20" t="s">
        <v>70</v>
      </c>
      <c r="C89" s="213">
        <f t="shared" si="15"/>
        <v>53615765</v>
      </c>
      <c r="D89" s="214">
        <f t="shared" ref="C89:I90" si="16">SUM(D90:D101)</f>
        <v>47900000</v>
      </c>
      <c r="E89" s="214"/>
      <c r="F89" s="214">
        <f t="shared" si="16"/>
        <v>15969325</v>
      </c>
      <c r="G89" s="214">
        <f t="shared" si="16"/>
        <v>13045746</v>
      </c>
      <c r="H89" s="214">
        <f t="shared" si="16"/>
        <v>29015071</v>
      </c>
      <c r="I89" s="214">
        <f t="shared" si="16"/>
        <v>17785000</v>
      </c>
      <c r="J89" s="214">
        <f>SUM(J90:J101)</f>
        <v>17785000</v>
      </c>
    </row>
    <row r="90" spans="1:10">
      <c r="A90" s="2">
        <v>130101</v>
      </c>
      <c r="B90" s="2" t="s">
        <v>61</v>
      </c>
      <c r="C90" s="214">
        <f t="shared" si="16"/>
        <v>29880785</v>
      </c>
      <c r="D90" s="215">
        <v>25000000</v>
      </c>
      <c r="E90" s="215"/>
      <c r="F90" s="215">
        <v>1763230</v>
      </c>
      <c r="G90" s="215">
        <v>4141509</v>
      </c>
      <c r="H90" s="215">
        <f>SUM(F90:G90)</f>
        <v>5904739</v>
      </c>
      <c r="I90" s="215">
        <v>6000000</v>
      </c>
      <c r="J90" s="215">
        <f>I90</f>
        <v>6000000</v>
      </c>
    </row>
    <row r="91" spans="1:10">
      <c r="A91" s="2">
        <v>130102</v>
      </c>
      <c r="B91" s="2" t="s">
        <v>60</v>
      </c>
      <c r="C91" s="215">
        <v>2138149</v>
      </c>
      <c r="D91" s="215">
        <v>2200000</v>
      </c>
      <c r="E91" s="215"/>
      <c r="F91" s="215">
        <v>1154042</v>
      </c>
      <c r="G91" s="215">
        <v>1601752</v>
      </c>
      <c r="H91" s="215">
        <f t="shared" ref="H91:H101" si="17">SUM(F91:G91)</f>
        <v>2755794</v>
      </c>
      <c r="I91" s="215">
        <v>2500000</v>
      </c>
      <c r="J91" s="215">
        <f t="shared" ref="J91:J101" si="18">I91</f>
        <v>2500000</v>
      </c>
    </row>
    <row r="92" spans="1:10">
      <c r="A92" s="2">
        <v>130103</v>
      </c>
      <c r="B92" s="10" t="s">
        <v>250</v>
      </c>
      <c r="C92" s="215">
        <v>1594538</v>
      </c>
      <c r="D92" s="215">
        <v>200000</v>
      </c>
      <c r="E92" s="215"/>
      <c r="F92" s="215">
        <v>100000</v>
      </c>
      <c r="G92" s="215">
        <v>100284</v>
      </c>
      <c r="H92" s="215">
        <f t="shared" si="17"/>
        <v>200284</v>
      </c>
      <c r="I92" s="215">
        <v>285000</v>
      </c>
      <c r="J92" s="215">
        <f t="shared" si="18"/>
        <v>285000</v>
      </c>
    </row>
    <row r="93" spans="1:10">
      <c r="A93" s="2">
        <v>130104</v>
      </c>
      <c r="B93" s="11" t="s">
        <v>86</v>
      </c>
      <c r="C93" s="215">
        <v>100000</v>
      </c>
      <c r="D93" s="215">
        <v>0</v>
      </c>
      <c r="E93" s="215"/>
      <c r="F93" s="215">
        <v>0</v>
      </c>
      <c r="G93" s="215">
        <v>0</v>
      </c>
      <c r="H93" s="215">
        <f t="shared" si="17"/>
        <v>0</v>
      </c>
      <c r="I93" s="215">
        <v>0</v>
      </c>
      <c r="J93" s="215">
        <f t="shared" si="18"/>
        <v>0</v>
      </c>
    </row>
    <row r="94" spans="1:10">
      <c r="A94" s="2">
        <v>130105</v>
      </c>
      <c r="B94" s="2" t="s">
        <v>53</v>
      </c>
      <c r="C94" s="215"/>
      <c r="D94" s="215">
        <v>0</v>
      </c>
      <c r="E94" s="215"/>
      <c r="F94" s="215">
        <v>0</v>
      </c>
      <c r="G94" s="215">
        <v>0</v>
      </c>
      <c r="H94" s="215">
        <f t="shared" si="17"/>
        <v>0</v>
      </c>
      <c r="I94" s="215">
        <v>0</v>
      </c>
      <c r="J94" s="215">
        <f t="shared" si="18"/>
        <v>0</v>
      </c>
    </row>
    <row r="95" spans="1:10">
      <c r="A95" s="2">
        <v>130106</v>
      </c>
      <c r="B95" s="2" t="s">
        <v>52</v>
      </c>
      <c r="C95" s="215"/>
      <c r="D95" s="215">
        <v>0</v>
      </c>
      <c r="E95" s="215"/>
      <c r="F95" s="215">
        <v>0</v>
      </c>
      <c r="G95" s="215">
        <v>0</v>
      </c>
      <c r="H95" s="215">
        <f t="shared" si="17"/>
        <v>0</v>
      </c>
      <c r="I95" s="215">
        <v>0</v>
      </c>
      <c r="J95" s="215">
        <f t="shared" si="18"/>
        <v>0</v>
      </c>
    </row>
    <row r="96" spans="1:10">
      <c r="A96" s="2">
        <v>130107</v>
      </c>
      <c r="B96" s="2" t="s">
        <v>51</v>
      </c>
      <c r="C96" s="215"/>
      <c r="D96" s="215">
        <v>8000000</v>
      </c>
      <c r="E96" s="215"/>
      <c r="F96" s="215">
        <v>3319873</v>
      </c>
      <c r="G96" s="215">
        <v>486451</v>
      </c>
      <c r="H96" s="215">
        <f t="shared" si="17"/>
        <v>3806324</v>
      </c>
      <c r="I96" s="215">
        <v>1000000</v>
      </c>
      <c r="J96" s="215">
        <f t="shared" si="18"/>
        <v>1000000</v>
      </c>
    </row>
    <row r="97" spans="1:10">
      <c r="A97" s="2">
        <v>130109</v>
      </c>
      <c r="B97" s="11" t="s">
        <v>714</v>
      </c>
      <c r="C97" s="215">
        <v>5744940</v>
      </c>
      <c r="D97" s="215">
        <v>500000</v>
      </c>
      <c r="E97" s="215"/>
      <c r="F97" s="215">
        <v>84722</v>
      </c>
      <c r="G97" s="215">
        <v>0</v>
      </c>
      <c r="H97" s="215">
        <f t="shared" si="17"/>
        <v>84722</v>
      </c>
      <c r="I97" s="215">
        <v>0</v>
      </c>
      <c r="J97" s="215">
        <f t="shared" si="18"/>
        <v>0</v>
      </c>
    </row>
    <row r="98" spans="1:10">
      <c r="A98" s="2">
        <v>130110</v>
      </c>
      <c r="B98" s="10" t="s">
        <v>50</v>
      </c>
      <c r="C98" s="215"/>
      <c r="D98" s="215">
        <v>12000000</v>
      </c>
      <c r="E98" s="215"/>
      <c r="F98" s="215">
        <v>9547458</v>
      </c>
      <c r="G98" s="215">
        <v>6715750</v>
      </c>
      <c r="H98" s="215">
        <f t="shared" si="17"/>
        <v>16263208</v>
      </c>
      <c r="I98" s="215">
        <v>8000000</v>
      </c>
      <c r="J98" s="215">
        <f t="shared" si="18"/>
        <v>8000000</v>
      </c>
    </row>
    <row r="99" spans="1:10">
      <c r="A99" s="2">
        <v>130110</v>
      </c>
      <c r="B99" s="2" t="s">
        <v>32</v>
      </c>
      <c r="C99" s="215">
        <v>20303158</v>
      </c>
      <c r="D99" s="215">
        <v>0</v>
      </c>
      <c r="E99" s="216"/>
      <c r="F99" s="216">
        <v>0</v>
      </c>
      <c r="G99" s="216">
        <v>0</v>
      </c>
      <c r="H99" s="215">
        <f t="shared" si="17"/>
        <v>0</v>
      </c>
      <c r="I99" s="215">
        <v>0</v>
      </c>
      <c r="J99" s="215">
        <f t="shared" si="18"/>
        <v>0</v>
      </c>
    </row>
    <row r="100" spans="1:10">
      <c r="A100" s="2">
        <v>130111</v>
      </c>
      <c r="B100" s="2" t="s">
        <v>685</v>
      </c>
      <c r="C100" s="216">
        <v>0</v>
      </c>
      <c r="D100" s="215">
        <v>0</v>
      </c>
      <c r="E100" s="215"/>
      <c r="F100" s="215">
        <v>0</v>
      </c>
      <c r="G100" s="215">
        <v>0</v>
      </c>
      <c r="H100" s="215">
        <f t="shared" si="17"/>
        <v>0</v>
      </c>
      <c r="I100" s="215">
        <v>0</v>
      </c>
      <c r="J100" s="215">
        <f t="shared" si="18"/>
        <v>0</v>
      </c>
    </row>
    <row r="101" spans="1:10">
      <c r="A101" s="2">
        <v>130190</v>
      </c>
      <c r="B101" s="2" t="s">
        <v>711</v>
      </c>
      <c r="C101" s="215"/>
      <c r="D101" s="215">
        <v>0</v>
      </c>
      <c r="E101" s="215"/>
      <c r="F101" s="215">
        <v>0</v>
      </c>
      <c r="G101" s="215">
        <v>0</v>
      </c>
      <c r="H101" s="215">
        <f t="shared" si="17"/>
        <v>0</v>
      </c>
      <c r="I101" s="215">
        <v>0</v>
      </c>
      <c r="J101" s="215">
        <f t="shared" si="18"/>
        <v>0</v>
      </c>
    </row>
    <row r="102" spans="1:10">
      <c r="A102" s="14">
        <v>130200</v>
      </c>
      <c r="B102" s="20" t="s">
        <v>33</v>
      </c>
      <c r="C102" s="215"/>
      <c r="D102" s="214">
        <f t="shared" ref="C102:I103" si="19">SUM(D103:D107)</f>
        <v>33500000</v>
      </c>
      <c r="E102" s="214"/>
      <c r="F102" s="214">
        <f t="shared" si="19"/>
        <v>15994010</v>
      </c>
      <c r="G102" s="214">
        <f t="shared" si="19"/>
        <v>27269100</v>
      </c>
      <c r="H102" s="214">
        <f t="shared" si="19"/>
        <v>43263110</v>
      </c>
      <c r="I102" s="214">
        <f t="shared" si="19"/>
        <v>36500000</v>
      </c>
      <c r="J102" s="214">
        <f>SUM(J103:J107)</f>
        <v>36500000</v>
      </c>
    </row>
    <row r="103" spans="1:10">
      <c r="A103" s="2">
        <v>130201</v>
      </c>
      <c r="B103" s="2" t="s">
        <v>44</v>
      </c>
      <c r="C103" s="214">
        <f t="shared" si="19"/>
        <v>23734980</v>
      </c>
      <c r="D103" s="215">
        <v>33000000</v>
      </c>
      <c r="E103" s="215"/>
      <c r="F103" s="215">
        <v>15384000</v>
      </c>
      <c r="G103" s="215">
        <v>26538800</v>
      </c>
      <c r="H103" s="215">
        <f>SUM(F103:G103)</f>
        <v>41922800</v>
      </c>
      <c r="I103" s="215">
        <v>35000000</v>
      </c>
      <c r="J103" s="215">
        <f>I103</f>
        <v>35000000</v>
      </c>
    </row>
    <row r="104" spans="1:10">
      <c r="A104" s="2">
        <v>130204</v>
      </c>
      <c r="B104" s="2" t="s">
        <v>21</v>
      </c>
      <c r="C104" s="215">
        <v>22914000</v>
      </c>
      <c r="D104" s="215">
        <v>500000</v>
      </c>
      <c r="E104" s="215"/>
      <c r="F104" s="215">
        <v>610010</v>
      </c>
      <c r="G104" s="215">
        <v>730300</v>
      </c>
      <c r="H104" s="215">
        <f t="shared" ref="H104:H107" si="20">SUM(F104:G104)</f>
        <v>1340310</v>
      </c>
      <c r="I104" s="215">
        <v>1500000</v>
      </c>
      <c r="J104" s="215">
        <f t="shared" ref="J104:J107" si="21">I104</f>
        <v>1500000</v>
      </c>
    </row>
    <row r="105" spans="1:10">
      <c r="A105" s="2">
        <v>130290</v>
      </c>
      <c r="B105" s="2" t="s">
        <v>29</v>
      </c>
      <c r="C105" s="215">
        <v>820980</v>
      </c>
      <c r="D105" s="215">
        <v>0</v>
      </c>
      <c r="E105" s="215"/>
      <c r="F105" s="215">
        <v>0</v>
      </c>
      <c r="G105" s="215">
        <v>0</v>
      </c>
      <c r="H105" s="215">
        <f t="shared" si="20"/>
        <v>0</v>
      </c>
      <c r="I105" s="215">
        <v>0</v>
      </c>
      <c r="J105" s="215">
        <f t="shared" si="21"/>
        <v>0</v>
      </c>
    </row>
    <row r="106" spans="1:10" hidden="1">
      <c r="A106" s="2">
        <v>130204</v>
      </c>
      <c r="B106" s="2" t="s">
        <v>21</v>
      </c>
      <c r="C106" s="215"/>
      <c r="D106" s="215"/>
      <c r="E106" s="215"/>
      <c r="F106" s="215"/>
      <c r="G106" s="215"/>
      <c r="H106" s="215">
        <f t="shared" si="20"/>
        <v>0</v>
      </c>
      <c r="I106" s="215"/>
      <c r="J106" s="215">
        <f t="shared" si="21"/>
        <v>0</v>
      </c>
    </row>
    <row r="107" spans="1:10" hidden="1">
      <c r="A107" s="2">
        <v>130290</v>
      </c>
      <c r="B107" s="2" t="s">
        <v>29</v>
      </c>
      <c r="C107" s="215"/>
      <c r="D107" s="215"/>
      <c r="E107" s="215"/>
      <c r="F107" s="215"/>
      <c r="G107" s="215"/>
      <c r="H107" s="215">
        <f t="shared" si="20"/>
        <v>0</v>
      </c>
      <c r="I107" s="215"/>
      <c r="J107" s="215">
        <f t="shared" si="21"/>
        <v>0</v>
      </c>
    </row>
    <row r="108" spans="1:10" s="162" customFormat="1">
      <c r="A108" s="161">
        <v>140000</v>
      </c>
      <c r="B108" s="9" t="s">
        <v>13</v>
      </c>
      <c r="C108" s="215"/>
      <c r="D108" s="213">
        <f t="shared" ref="C108:I109" si="22">D109+D121</f>
        <v>19700000</v>
      </c>
      <c r="E108" s="213"/>
      <c r="F108" s="213">
        <f t="shared" si="22"/>
        <v>10915922</v>
      </c>
      <c r="G108" s="213">
        <f t="shared" si="22"/>
        <v>15923366</v>
      </c>
      <c r="H108" s="213">
        <f t="shared" si="22"/>
        <v>26839288</v>
      </c>
      <c r="I108" s="213">
        <f t="shared" si="22"/>
        <v>25550000</v>
      </c>
      <c r="J108" s="213">
        <f>J109+J121</f>
        <v>25550000</v>
      </c>
    </row>
    <row r="109" spans="1:10">
      <c r="A109" s="14">
        <v>140100</v>
      </c>
      <c r="B109" s="20" t="s">
        <v>22</v>
      </c>
      <c r="C109" s="213">
        <f t="shared" si="22"/>
        <v>14564241</v>
      </c>
      <c r="D109" s="214">
        <f t="shared" ref="C109:I110" si="23">SUM(D110:D120)</f>
        <v>11700000</v>
      </c>
      <c r="E109" s="214"/>
      <c r="F109" s="214">
        <f t="shared" si="23"/>
        <v>6380423</v>
      </c>
      <c r="G109" s="214">
        <f t="shared" si="23"/>
        <v>7241311</v>
      </c>
      <c r="H109" s="214">
        <f t="shared" si="23"/>
        <v>13621734</v>
      </c>
      <c r="I109" s="214">
        <f t="shared" si="23"/>
        <v>11050000</v>
      </c>
      <c r="J109" s="214">
        <f>SUM(J110:J120)</f>
        <v>11050000</v>
      </c>
    </row>
    <row r="110" spans="1:10">
      <c r="A110" s="2">
        <v>140101</v>
      </c>
      <c r="B110" s="2" t="s">
        <v>686</v>
      </c>
      <c r="C110" s="214">
        <f t="shared" si="23"/>
        <v>8134732</v>
      </c>
      <c r="D110" s="215">
        <v>500000</v>
      </c>
      <c r="E110" s="215"/>
      <c r="F110" s="215">
        <v>12600</v>
      </c>
      <c r="G110" s="215">
        <v>150000</v>
      </c>
      <c r="H110" s="215">
        <f>SUM(F110:G110)</f>
        <v>162600</v>
      </c>
      <c r="I110" s="215">
        <v>1000000</v>
      </c>
      <c r="J110" s="215">
        <f>I110</f>
        <v>1000000</v>
      </c>
    </row>
    <row r="111" spans="1:10">
      <c r="A111" s="2">
        <v>140102</v>
      </c>
      <c r="B111" s="2" t="s">
        <v>728</v>
      </c>
      <c r="C111" s="215">
        <v>12600</v>
      </c>
      <c r="D111" s="215">
        <v>200000</v>
      </c>
      <c r="E111" s="215"/>
      <c r="F111" s="215">
        <v>1121384</v>
      </c>
      <c r="G111" s="215">
        <v>1507100</v>
      </c>
      <c r="H111" s="215">
        <f t="shared" ref="H111:H120" si="24">SUM(F111:G111)</f>
        <v>2628484</v>
      </c>
      <c r="I111" s="215">
        <v>2000000</v>
      </c>
      <c r="J111" s="215">
        <f t="shared" ref="J111:J120" si="25">I111</f>
        <v>2000000</v>
      </c>
    </row>
    <row r="112" spans="1:10">
      <c r="A112" s="2">
        <v>140103</v>
      </c>
      <c r="B112" s="2" t="s">
        <v>687</v>
      </c>
      <c r="C112" s="215">
        <v>1631159</v>
      </c>
      <c r="D112" s="215">
        <v>3000000</v>
      </c>
      <c r="E112" s="215"/>
      <c r="F112" s="215">
        <v>396588</v>
      </c>
      <c r="G112" s="215">
        <v>659750</v>
      </c>
      <c r="H112" s="215">
        <f t="shared" si="24"/>
        <v>1056338</v>
      </c>
      <c r="I112" s="215">
        <v>1000000</v>
      </c>
      <c r="J112" s="215">
        <f t="shared" si="25"/>
        <v>1000000</v>
      </c>
    </row>
    <row r="113" spans="1:10">
      <c r="A113" s="2">
        <v>140104</v>
      </c>
      <c r="B113" s="2" t="s">
        <v>59</v>
      </c>
      <c r="C113" s="215">
        <v>527088</v>
      </c>
      <c r="D113" s="215">
        <v>0</v>
      </c>
      <c r="E113" s="215"/>
      <c r="F113" s="215">
        <v>18000</v>
      </c>
      <c r="G113" s="215">
        <v>10000</v>
      </c>
      <c r="H113" s="215">
        <f t="shared" si="24"/>
        <v>28000</v>
      </c>
      <c r="I113" s="215">
        <v>50000</v>
      </c>
      <c r="J113" s="215">
        <f t="shared" si="25"/>
        <v>50000</v>
      </c>
    </row>
    <row r="114" spans="1:10">
      <c r="A114" s="2">
        <v>140105</v>
      </c>
      <c r="B114" s="2" t="s">
        <v>688</v>
      </c>
      <c r="C114" s="215">
        <v>48000</v>
      </c>
      <c r="D114" s="215">
        <v>0</v>
      </c>
      <c r="E114" s="215"/>
      <c r="F114" s="215">
        <v>0</v>
      </c>
      <c r="G114" s="215">
        <v>0</v>
      </c>
      <c r="H114" s="215">
        <f t="shared" si="24"/>
        <v>0</v>
      </c>
      <c r="I114" s="215">
        <v>0</v>
      </c>
      <c r="J114" s="215">
        <f t="shared" si="25"/>
        <v>0</v>
      </c>
    </row>
    <row r="115" spans="1:10">
      <c r="A115" s="2">
        <v>140106</v>
      </c>
      <c r="B115" s="11" t="s">
        <v>45</v>
      </c>
      <c r="C115" s="215"/>
      <c r="D115" s="215">
        <v>0</v>
      </c>
      <c r="E115" s="215"/>
      <c r="F115" s="215">
        <v>0</v>
      </c>
      <c r="G115" s="215">
        <v>0</v>
      </c>
      <c r="H115" s="215">
        <f t="shared" si="24"/>
        <v>0</v>
      </c>
      <c r="I115" s="215">
        <v>0</v>
      </c>
      <c r="J115" s="215">
        <f t="shared" si="25"/>
        <v>0</v>
      </c>
    </row>
    <row r="116" spans="1:10">
      <c r="A116" s="2">
        <v>140107</v>
      </c>
      <c r="B116" s="11" t="s">
        <v>689</v>
      </c>
      <c r="C116" s="215"/>
      <c r="D116" s="215">
        <v>0</v>
      </c>
      <c r="E116" s="215"/>
      <c r="F116" s="215">
        <v>0</v>
      </c>
      <c r="G116" s="215">
        <v>0</v>
      </c>
      <c r="H116" s="215">
        <f t="shared" si="24"/>
        <v>0</v>
      </c>
      <c r="I116" s="215">
        <v>0</v>
      </c>
      <c r="J116" s="215">
        <f t="shared" si="25"/>
        <v>0</v>
      </c>
    </row>
    <row r="117" spans="1:10">
      <c r="A117" s="2">
        <v>140108</v>
      </c>
      <c r="B117" s="11" t="s">
        <v>690</v>
      </c>
      <c r="C117" s="215">
        <v>240000</v>
      </c>
      <c r="D117" s="215">
        <v>0</v>
      </c>
      <c r="E117" s="215"/>
      <c r="F117" s="215">
        <v>0</v>
      </c>
      <c r="G117" s="215">
        <v>0</v>
      </c>
      <c r="H117" s="215">
        <f t="shared" si="24"/>
        <v>0</v>
      </c>
      <c r="I117" s="215">
        <v>0</v>
      </c>
      <c r="J117" s="215">
        <f t="shared" si="25"/>
        <v>0</v>
      </c>
    </row>
    <row r="118" spans="1:10">
      <c r="A118" s="2">
        <v>140109</v>
      </c>
      <c r="B118" s="11" t="s">
        <v>691</v>
      </c>
      <c r="C118" s="215"/>
      <c r="D118" s="215">
        <v>0</v>
      </c>
      <c r="E118" s="215"/>
      <c r="F118" s="215">
        <v>0</v>
      </c>
      <c r="G118" s="215">
        <v>0</v>
      </c>
      <c r="H118" s="215">
        <f t="shared" si="24"/>
        <v>0</v>
      </c>
      <c r="I118" s="215">
        <v>0</v>
      </c>
      <c r="J118" s="215">
        <f t="shared" si="25"/>
        <v>0</v>
      </c>
    </row>
    <row r="119" spans="1:10">
      <c r="A119" s="2">
        <v>140110</v>
      </c>
      <c r="B119" s="11" t="s">
        <v>692</v>
      </c>
      <c r="C119" s="215"/>
      <c r="D119" s="215">
        <v>0</v>
      </c>
      <c r="E119" s="215"/>
      <c r="F119" s="215">
        <v>0</v>
      </c>
      <c r="G119" s="215">
        <v>0</v>
      </c>
      <c r="H119" s="215">
        <f t="shared" si="24"/>
        <v>0</v>
      </c>
      <c r="I119" s="215">
        <v>0</v>
      </c>
      <c r="J119" s="215">
        <f t="shared" si="25"/>
        <v>0</v>
      </c>
    </row>
    <row r="120" spans="1:10">
      <c r="A120" s="2">
        <v>140190</v>
      </c>
      <c r="B120" s="11" t="s">
        <v>696</v>
      </c>
      <c r="C120" s="215"/>
      <c r="D120" s="215">
        <v>8000000</v>
      </c>
      <c r="E120" s="215"/>
      <c r="F120" s="215">
        <v>4831851</v>
      </c>
      <c r="G120" s="215">
        <v>4914461</v>
      </c>
      <c r="H120" s="215">
        <f t="shared" si="24"/>
        <v>9746312</v>
      </c>
      <c r="I120" s="215">
        <v>7000000</v>
      </c>
      <c r="J120" s="215">
        <f t="shared" si="25"/>
        <v>7000000</v>
      </c>
    </row>
    <row r="121" spans="1:10">
      <c r="A121" s="14">
        <v>140200</v>
      </c>
      <c r="B121" s="20" t="s">
        <v>71</v>
      </c>
      <c r="C121" s="215">
        <v>5675885</v>
      </c>
      <c r="D121" s="214">
        <f>SUM(D122:D127)</f>
        <v>8000000</v>
      </c>
      <c r="E121" s="214"/>
      <c r="F121" s="214">
        <f>SUM(F122:F127)</f>
        <v>4535499</v>
      </c>
      <c r="G121" s="214">
        <f>SUM(G122:G127)</f>
        <v>8682055</v>
      </c>
      <c r="H121" s="214">
        <f>SUM(H122:H127)</f>
        <v>13217554</v>
      </c>
      <c r="I121" s="214">
        <f>SUM(I122:I127)</f>
        <v>14500000</v>
      </c>
      <c r="J121" s="214">
        <f>SUM(J122:J127)</f>
        <v>14500000</v>
      </c>
    </row>
    <row r="122" spans="1:10">
      <c r="A122" s="2">
        <v>140201</v>
      </c>
      <c r="B122" s="11" t="s">
        <v>88</v>
      </c>
      <c r="C122" s="214">
        <f>SUM(C123:C128)</f>
        <v>6429509</v>
      </c>
      <c r="D122" s="215">
        <v>0</v>
      </c>
      <c r="E122" s="215"/>
      <c r="F122" s="215">
        <v>0</v>
      </c>
      <c r="G122" s="215">
        <v>0</v>
      </c>
      <c r="H122" s="215">
        <f>SUM(F122:G122)</f>
        <v>0</v>
      </c>
      <c r="I122" s="215">
        <v>0</v>
      </c>
      <c r="J122" s="215">
        <f>I122</f>
        <v>0</v>
      </c>
    </row>
    <row r="123" spans="1:10">
      <c r="A123" s="2">
        <v>140202</v>
      </c>
      <c r="B123" s="5" t="s">
        <v>12</v>
      </c>
      <c r="C123" s="215">
        <v>0</v>
      </c>
      <c r="D123" s="215">
        <v>5000000</v>
      </c>
      <c r="E123" s="215"/>
      <c r="F123" s="215">
        <v>2849478</v>
      </c>
      <c r="G123" s="215">
        <v>3578447</v>
      </c>
      <c r="H123" s="215">
        <f t="shared" ref="H123:H127" si="26">SUM(F123:G123)</f>
        <v>6427925</v>
      </c>
      <c r="I123" s="215">
        <v>6500000</v>
      </c>
      <c r="J123" s="215">
        <f t="shared" ref="J123:J127" si="27">I123</f>
        <v>6500000</v>
      </c>
    </row>
    <row r="124" spans="1:10">
      <c r="A124" s="2">
        <v>140203</v>
      </c>
      <c r="B124" s="5" t="s">
        <v>840</v>
      </c>
      <c r="C124" s="215">
        <v>3898791</v>
      </c>
      <c r="D124" s="215"/>
      <c r="E124" s="215"/>
      <c r="F124" s="215">
        <v>0</v>
      </c>
      <c r="G124" s="215">
        <v>0</v>
      </c>
      <c r="H124" s="215">
        <f t="shared" si="26"/>
        <v>0</v>
      </c>
      <c r="I124" s="215">
        <v>0</v>
      </c>
      <c r="J124" s="215">
        <f t="shared" si="27"/>
        <v>0</v>
      </c>
    </row>
    <row r="125" spans="1:10">
      <c r="A125" s="2">
        <v>140204</v>
      </c>
      <c r="B125" s="5" t="s">
        <v>841</v>
      </c>
      <c r="C125" s="215"/>
      <c r="D125" s="215"/>
      <c r="E125" s="215"/>
      <c r="F125" s="215">
        <v>0</v>
      </c>
      <c r="G125" s="215">
        <v>0</v>
      </c>
      <c r="H125" s="215">
        <f t="shared" si="26"/>
        <v>0</v>
      </c>
      <c r="I125" s="215">
        <v>0</v>
      </c>
      <c r="J125" s="215">
        <f t="shared" si="27"/>
        <v>0</v>
      </c>
    </row>
    <row r="126" spans="1:10">
      <c r="A126" s="2">
        <v>140205</v>
      </c>
      <c r="B126" s="5" t="s">
        <v>842</v>
      </c>
      <c r="C126" s="215"/>
      <c r="D126" s="215"/>
      <c r="E126" s="215"/>
      <c r="F126" s="215">
        <v>0</v>
      </c>
      <c r="G126" s="215">
        <v>0</v>
      </c>
      <c r="H126" s="215">
        <f t="shared" si="26"/>
        <v>0</v>
      </c>
      <c r="I126" s="215">
        <v>0</v>
      </c>
      <c r="J126" s="215">
        <f t="shared" si="27"/>
        <v>0</v>
      </c>
    </row>
    <row r="127" spans="1:10">
      <c r="A127" s="2">
        <v>140290</v>
      </c>
      <c r="B127" s="2" t="s">
        <v>715</v>
      </c>
      <c r="C127" s="215"/>
      <c r="D127" s="215">
        <v>3000000</v>
      </c>
      <c r="E127" s="215"/>
      <c r="F127" s="215">
        <v>1686021</v>
      </c>
      <c r="G127" s="215">
        <v>5103608</v>
      </c>
      <c r="H127" s="215">
        <f t="shared" si="26"/>
        <v>6789629</v>
      </c>
      <c r="I127" s="215">
        <v>8000000</v>
      </c>
      <c r="J127" s="215">
        <f t="shared" si="27"/>
        <v>8000000</v>
      </c>
    </row>
    <row r="128" spans="1:10" s="162" customFormat="1">
      <c r="A128" s="161">
        <v>150000</v>
      </c>
      <c r="B128" s="9" t="s">
        <v>11</v>
      </c>
      <c r="C128" s="215">
        <v>2530718</v>
      </c>
      <c r="D128" s="213">
        <f t="shared" ref="C128:H129" si="28">D129</f>
        <v>33000000</v>
      </c>
      <c r="E128" s="213"/>
      <c r="F128" s="213">
        <f t="shared" si="28"/>
        <v>0</v>
      </c>
      <c r="G128" s="213">
        <f t="shared" si="28"/>
        <v>82895574</v>
      </c>
      <c r="H128" s="213">
        <f t="shared" si="28"/>
        <v>0</v>
      </c>
      <c r="I128" s="213">
        <f>I129</f>
        <v>110000000</v>
      </c>
      <c r="J128" s="213">
        <f>J129</f>
        <v>110000000</v>
      </c>
    </row>
    <row r="129" spans="1:10">
      <c r="A129" s="14">
        <v>150100</v>
      </c>
      <c r="B129" s="20" t="s">
        <v>43</v>
      </c>
      <c r="C129" s="401">
        <f t="shared" si="28"/>
        <v>27115924</v>
      </c>
      <c r="D129" s="214">
        <f t="shared" ref="C129:I130" si="29">SUM(D130:D136)</f>
        <v>33000000</v>
      </c>
      <c r="E129" s="214"/>
      <c r="F129" s="214">
        <f t="shared" si="29"/>
        <v>0</v>
      </c>
      <c r="G129" s="214">
        <f t="shared" si="29"/>
        <v>82895574</v>
      </c>
      <c r="H129" s="214">
        <f t="shared" si="29"/>
        <v>0</v>
      </c>
      <c r="I129" s="214">
        <f t="shared" si="29"/>
        <v>110000000</v>
      </c>
      <c r="J129" s="214">
        <f>SUM(J130:J136)</f>
        <v>110000000</v>
      </c>
    </row>
    <row r="130" spans="1:10">
      <c r="A130" s="2">
        <v>150101</v>
      </c>
      <c r="B130" s="2" t="s">
        <v>23</v>
      </c>
      <c r="C130" s="402">
        <f t="shared" si="29"/>
        <v>27115924</v>
      </c>
      <c r="D130" s="215">
        <v>0</v>
      </c>
      <c r="E130" s="215"/>
      <c r="F130" s="215">
        <v>0</v>
      </c>
      <c r="G130" s="215">
        <v>0</v>
      </c>
      <c r="H130" s="215">
        <f>SUM(F130:G130)</f>
        <v>0</v>
      </c>
      <c r="I130" s="215">
        <v>0</v>
      </c>
      <c r="J130" s="215">
        <f>I130</f>
        <v>0</v>
      </c>
    </row>
    <row r="131" spans="1:10">
      <c r="A131" s="2">
        <v>150102</v>
      </c>
      <c r="B131" s="2" t="s">
        <v>693</v>
      </c>
      <c r="C131" s="215"/>
      <c r="D131" s="215">
        <v>3000000</v>
      </c>
      <c r="E131" s="215"/>
      <c r="F131" s="215">
        <v>0</v>
      </c>
      <c r="G131" s="215">
        <v>0</v>
      </c>
      <c r="H131" s="215">
        <f t="shared" ref="H131:H136" si="30">SUM(F131:G131)</f>
        <v>0</v>
      </c>
      <c r="I131" s="215">
        <v>0</v>
      </c>
      <c r="J131" s="215">
        <f t="shared" ref="J131:J137" si="31">I131</f>
        <v>0</v>
      </c>
    </row>
    <row r="132" spans="1:10">
      <c r="A132" s="2">
        <v>150103</v>
      </c>
      <c r="B132" s="2" t="s">
        <v>160</v>
      </c>
      <c r="C132" s="215"/>
      <c r="D132" s="215">
        <v>0</v>
      </c>
      <c r="E132" s="215"/>
      <c r="F132" s="215">
        <v>0</v>
      </c>
      <c r="G132" s="215">
        <v>0</v>
      </c>
      <c r="H132" s="215"/>
      <c r="I132" s="215">
        <v>0</v>
      </c>
      <c r="J132" s="215">
        <f t="shared" si="31"/>
        <v>0</v>
      </c>
    </row>
    <row r="133" spans="1:10">
      <c r="A133" s="2">
        <v>150104</v>
      </c>
      <c r="B133" s="2" t="s">
        <v>24</v>
      </c>
      <c r="C133" s="215"/>
      <c r="D133" s="215">
        <v>0</v>
      </c>
      <c r="E133" s="215"/>
      <c r="F133" s="215">
        <v>0</v>
      </c>
      <c r="G133" s="215">
        <v>0</v>
      </c>
      <c r="H133" s="215"/>
      <c r="I133" s="215">
        <v>0</v>
      </c>
      <c r="J133" s="215">
        <f t="shared" si="31"/>
        <v>0</v>
      </c>
    </row>
    <row r="134" spans="1:10">
      <c r="A134" s="2">
        <v>150105</v>
      </c>
      <c r="B134" s="2" t="s">
        <v>694</v>
      </c>
      <c r="C134" s="215"/>
      <c r="D134" s="215">
        <v>20000000</v>
      </c>
      <c r="E134" s="215"/>
      <c r="F134" s="215">
        <v>0</v>
      </c>
      <c r="G134" s="215">
        <v>82895574</v>
      </c>
      <c r="H134" s="215"/>
      <c r="I134" s="215">
        <v>110000000</v>
      </c>
      <c r="J134" s="215">
        <f>I134</f>
        <v>110000000</v>
      </c>
    </row>
    <row r="135" spans="1:10">
      <c r="A135" s="2">
        <v>150106</v>
      </c>
      <c r="B135" s="2" t="s">
        <v>695</v>
      </c>
      <c r="C135" s="215">
        <v>19292064</v>
      </c>
      <c r="D135" s="215">
        <v>10000000</v>
      </c>
      <c r="E135" s="215"/>
      <c r="F135" s="215">
        <v>0</v>
      </c>
      <c r="G135" s="215">
        <v>0</v>
      </c>
      <c r="H135" s="215"/>
      <c r="I135" s="215"/>
      <c r="J135" s="215">
        <f>I135</f>
        <v>0</v>
      </c>
    </row>
    <row r="136" spans="1:10">
      <c r="A136" s="2">
        <v>150107</v>
      </c>
      <c r="B136" s="2" t="s">
        <v>843</v>
      </c>
      <c r="C136" s="215">
        <v>7823860</v>
      </c>
      <c r="D136" s="215">
        <v>0</v>
      </c>
      <c r="E136" s="215"/>
      <c r="F136" s="215">
        <v>0</v>
      </c>
      <c r="G136" s="215">
        <v>0</v>
      </c>
      <c r="H136" s="215">
        <f t="shared" si="30"/>
        <v>0</v>
      </c>
      <c r="I136" s="215">
        <v>0</v>
      </c>
      <c r="J136" s="215">
        <f t="shared" si="31"/>
        <v>0</v>
      </c>
    </row>
    <row r="137" spans="1:10">
      <c r="A137" s="2">
        <v>150190</v>
      </c>
      <c r="B137" s="2" t="s">
        <v>106</v>
      </c>
      <c r="C137" s="215"/>
      <c r="D137" s="215"/>
      <c r="E137" s="215"/>
      <c r="F137" s="215">
        <v>0</v>
      </c>
      <c r="G137" s="215">
        <v>0</v>
      </c>
      <c r="H137" s="215"/>
      <c r="I137" s="215">
        <v>0</v>
      </c>
      <c r="J137" s="215">
        <f t="shared" si="31"/>
        <v>0</v>
      </c>
    </row>
    <row r="138" spans="1:10" s="162" customFormat="1">
      <c r="A138" s="161">
        <v>160000</v>
      </c>
      <c r="B138" s="9" t="s">
        <v>89</v>
      </c>
      <c r="C138" s="215"/>
      <c r="D138" s="213">
        <f t="shared" ref="C138:I139" si="32">D139+D144</f>
        <v>156050000</v>
      </c>
      <c r="E138" s="213"/>
      <c r="F138" s="213">
        <f t="shared" si="32"/>
        <v>99621475</v>
      </c>
      <c r="G138" s="213">
        <f t="shared" si="32"/>
        <v>163193467</v>
      </c>
      <c r="H138" s="213">
        <f t="shared" si="32"/>
        <v>255605664</v>
      </c>
      <c r="I138" s="213">
        <f t="shared" si="32"/>
        <v>572860000</v>
      </c>
      <c r="J138" s="213">
        <f>J139+J144</f>
        <v>572860000</v>
      </c>
    </row>
    <row r="139" spans="1:10">
      <c r="A139" s="14">
        <v>160100</v>
      </c>
      <c r="B139" s="20" t="s">
        <v>26</v>
      </c>
      <c r="C139" s="401">
        <f t="shared" si="32"/>
        <v>395184442</v>
      </c>
      <c r="D139" s="214">
        <f t="shared" ref="C139:I140" si="33">SUM(D140:D143)</f>
        <v>0</v>
      </c>
      <c r="E139" s="214"/>
      <c r="F139" s="214">
        <f t="shared" si="33"/>
        <v>203783</v>
      </c>
      <c r="G139" s="214">
        <f t="shared" si="33"/>
        <v>0</v>
      </c>
      <c r="H139" s="214">
        <f t="shared" si="33"/>
        <v>203783</v>
      </c>
      <c r="I139" s="214">
        <f t="shared" si="33"/>
        <v>0</v>
      </c>
      <c r="J139" s="214">
        <f>SUM(J140:J143)</f>
        <v>0</v>
      </c>
    </row>
    <row r="140" spans="1:10">
      <c r="A140" s="2">
        <v>160101</v>
      </c>
      <c r="B140" s="2" t="s">
        <v>10</v>
      </c>
      <c r="C140" s="214">
        <f t="shared" si="33"/>
        <v>212783</v>
      </c>
      <c r="D140" s="215"/>
      <c r="E140" s="215"/>
      <c r="F140" s="215">
        <v>0</v>
      </c>
      <c r="G140" s="215">
        <v>0</v>
      </c>
      <c r="H140" s="215">
        <f>SUM(F140:G140)</f>
        <v>0</v>
      </c>
      <c r="I140" s="215">
        <v>0</v>
      </c>
      <c r="J140" s="215">
        <f>I140</f>
        <v>0</v>
      </c>
    </row>
    <row r="141" spans="1:10">
      <c r="A141" s="2">
        <v>160102</v>
      </c>
      <c r="B141" s="2" t="s">
        <v>25</v>
      </c>
      <c r="C141" s="215"/>
      <c r="D141" s="215"/>
      <c r="E141" s="215"/>
      <c r="F141" s="215">
        <v>0</v>
      </c>
      <c r="G141" s="215">
        <v>0</v>
      </c>
      <c r="H141" s="215">
        <f t="shared" ref="H141:H143" si="34">SUM(F141:G141)</f>
        <v>0</v>
      </c>
      <c r="I141" s="215">
        <v>0</v>
      </c>
      <c r="J141" s="215">
        <f t="shared" ref="J141:J143" si="35">I141</f>
        <v>0</v>
      </c>
    </row>
    <row r="142" spans="1:10">
      <c r="A142" s="2">
        <v>160103</v>
      </c>
      <c r="B142" s="2" t="s">
        <v>9</v>
      </c>
      <c r="C142" s="215"/>
      <c r="D142" s="215"/>
      <c r="E142" s="215"/>
      <c r="F142" s="215">
        <v>0</v>
      </c>
      <c r="G142" s="215">
        <v>0</v>
      </c>
      <c r="H142" s="215"/>
      <c r="I142" s="215">
        <v>0</v>
      </c>
      <c r="J142" s="215">
        <f t="shared" si="35"/>
        <v>0</v>
      </c>
    </row>
    <row r="143" spans="1:10">
      <c r="A143" s="2">
        <v>160190</v>
      </c>
      <c r="B143" s="2" t="s">
        <v>29</v>
      </c>
      <c r="C143" s="215"/>
      <c r="D143" s="215"/>
      <c r="E143" s="215"/>
      <c r="F143" s="215">
        <v>203783</v>
      </c>
      <c r="G143" s="215">
        <v>0</v>
      </c>
      <c r="H143" s="215">
        <f t="shared" si="34"/>
        <v>203783</v>
      </c>
      <c r="I143" s="215"/>
      <c r="J143" s="215">
        <f t="shared" si="35"/>
        <v>0</v>
      </c>
    </row>
    <row r="144" spans="1:10">
      <c r="A144" s="14">
        <v>160200</v>
      </c>
      <c r="B144" s="20" t="s">
        <v>371</v>
      </c>
      <c r="C144" s="215">
        <v>212783</v>
      </c>
      <c r="D144" s="214">
        <f>SUM(D145:D157)</f>
        <v>156050000</v>
      </c>
      <c r="E144" s="214"/>
      <c r="F144" s="214">
        <f>SUM(F145:F157)</f>
        <v>99417692</v>
      </c>
      <c r="G144" s="214">
        <f>SUM(G145:G157)</f>
        <v>163193467</v>
      </c>
      <c r="H144" s="214">
        <f>SUM(H145:H154)</f>
        <v>255401881</v>
      </c>
      <c r="I144" s="214">
        <f>SUM(I145:I157)</f>
        <v>572860000</v>
      </c>
      <c r="J144" s="214">
        <f>SUM(J145:J157)</f>
        <v>572860000</v>
      </c>
    </row>
    <row r="145" spans="1:10">
      <c r="A145" s="2">
        <v>160201</v>
      </c>
      <c r="B145" s="7" t="s">
        <v>8</v>
      </c>
      <c r="C145" s="402">
        <f>SUM(C146:C158)</f>
        <v>394971659</v>
      </c>
      <c r="D145" s="215">
        <v>0</v>
      </c>
      <c r="E145" s="215"/>
      <c r="F145" s="215"/>
      <c r="G145" s="215">
        <v>587089</v>
      </c>
      <c r="H145" s="215">
        <f>SUM(F145:G145)</f>
        <v>587089</v>
      </c>
      <c r="I145" s="215">
        <v>1000000</v>
      </c>
      <c r="J145" s="215">
        <f>I145</f>
        <v>1000000</v>
      </c>
    </row>
    <row r="146" spans="1:10">
      <c r="A146" s="2">
        <v>160202</v>
      </c>
      <c r="B146" s="2" t="s">
        <v>7</v>
      </c>
      <c r="C146" s="215"/>
      <c r="D146" s="215">
        <v>500000</v>
      </c>
      <c r="E146" s="215"/>
      <c r="F146" s="215"/>
      <c r="G146" s="215">
        <v>41000</v>
      </c>
      <c r="H146" s="215">
        <f t="shared" ref="H146:H157" si="36">SUM(F146:G146)</f>
        <v>41000</v>
      </c>
      <c r="I146" s="215">
        <v>60000</v>
      </c>
      <c r="J146" s="215">
        <f t="shared" ref="J146:J157" si="37">I146</f>
        <v>60000</v>
      </c>
    </row>
    <row r="147" spans="1:10">
      <c r="A147" s="2">
        <v>160203</v>
      </c>
      <c r="B147" s="2" t="s">
        <v>36</v>
      </c>
      <c r="C147" s="215"/>
      <c r="D147" s="215">
        <v>0</v>
      </c>
      <c r="E147" s="215"/>
      <c r="F147" s="215"/>
      <c r="G147" s="215">
        <v>0</v>
      </c>
      <c r="H147" s="215">
        <f t="shared" si="36"/>
        <v>0</v>
      </c>
      <c r="I147" s="215">
        <v>0</v>
      </c>
      <c r="J147" s="215">
        <f t="shared" si="37"/>
        <v>0</v>
      </c>
    </row>
    <row r="148" spans="1:10">
      <c r="A148" s="2">
        <v>160204</v>
      </c>
      <c r="B148" s="10" t="s">
        <v>46</v>
      </c>
      <c r="C148" s="215"/>
      <c r="D148" s="215">
        <v>300000</v>
      </c>
      <c r="E148" s="215"/>
      <c r="F148" s="215">
        <v>26670</v>
      </c>
      <c r="G148" s="215">
        <v>0</v>
      </c>
      <c r="H148" s="215">
        <f t="shared" si="36"/>
        <v>26670</v>
      </c>
      <c r="I148" s="215">
        <v>0</v>
      </c>
      <c r="J148" s="215">
        <f t="shared" si="37"/>
        <v>0</v>
      </c>
    </row>
    <row r="149" spans="1:10">
      <c r="A149" s="2">
        <v>160205</v>
      </c>
      <c r="B149" s="273" t="s">
        <v>630</v>
      </c>
      <c r="C149" s="215">
        <v>26670</v>
      </c>
      <c r="D149" s="215">
        <v>150000000</v>
      </c>
      <c r="E149" s="215"/>
      <c r="F149" s="215">
        <v>96615395</v>
      </c>
      <c r="G149" s="215">
        <v>158108227</v>
      </c>
      <c r="H149" s="215">
        <f t="shared" si="36"/>
        <v>254723622</v>
      </c>
      <c r="I149" s="215">
        <v>220000000</v>
      </c>
      <c r="J149" s="215">
        <f t="shared" si="37"/>
        <v>220000000</v>
      </c>
    </row>
    <row r="150" spans="1:10">
      <c r="A150" s="2">
        <v>160206</v>
      </c>
      <c r="B150" s="2" t="s">
        <v>34</v>
      </c>
      <c r="C150" s="215">
        <v>146587397</v>
      </c>
      <c r="D150" s="215">
        <v>50000</v>
      </c>
      <c r="E150" s="215"/>
      <c r="F150" s="215">
        <v>0</v>
      </c>
      <c r="G150" s="215">
        <v>0</v>
      </c>
      <c r="H150" s="215">
        <f t="shared" si="36"/>
        <v>0</v>
      </c>
      <c r="I150" s="215"/>
      <c r="J150" s="215">
        <f t="shared" si="37"/>
        <v>0</v>
      </c>
    </row>
    <row r="151" spans="1:10">
      <c r="A151" s="2">
        <v>160207</v>
      </c>
      <c r="B151" s="2" t="s">
        <v>719</v>
      </c>
      <c r="C151" s="215"/>
      <c r="D151" s="215">
        <v>0</v>
      </c>
      <c r="E151" s="2"/>
      <c r="F151" s="215">
        <v>0</v>
      </c>
      <c r="G151" s="2">
        <v>0</v>
      </c>
      <c r="H151" s="215">
        <f t="shared" si="36"/>
        <v>0</v>
      </c>
      <c r="I151" s="215">
        <v>0</v>
      </c>
      <c r="J151" s="215">
        <f t="shared" si="37"/>
        <v>0</v>
      </c>
    </row>
    <row r="152" spans="1:10">
      <c r="A152" s="2">
        <v>160208</v>
      </c>
      <c r="B152" s="2" t="s">
        <v>713</v>
      </c>
      <c r="C152" s="2"/>
      <c r="D152" s="215">
        <v>100000</v>
      </c>
      <c r="E152" s="2"/>
      <c r="F152" s="215">
        <v>23500</v>
      </c>
      <c r="G152" s="2">
        <v>0</v>
      </c>
      <c r="H152" s="215">
        <f t="shared" si="36"/>
        <v>23500</v>
      </c>
      <c r="I152" s="215">
        <v>0</v>
      </c>
      <c r="J152" s="215">
        <f t="shared" si="37"/>
        <v>0</v>
      </c>
    </row>
    <row r="153" spans="1:10">
      <c r="A153" s="2">
        <v>160209</v>
      </c>
      <c r="B153" s="2" t="s">
        <v>567</v>
      </c>
      <c r="C153" s="2"/>
      <c r="D153" s="215">
        <v>0</v>
      </c>
      <c r="E153" s="2"/>
      <c r="F153" s="215"/>
      <c r="G153" s="2">
        <v>0</v>
      </c>
      <c r="H153" s="215">
        <f t="shared" si="36"/>
        <v>0</v>
      </c>
      <c r="I153" s="215">
        <v>345800000</v>
      </c>
      <c r="J153" s="215">
        <f t="shared" si="37"/>
        <v>345800000</v>
      </c>
    </row>
    <row r="154" spans="1:10">
      <c r="A154" s="2">
        <v>160210</v>
      </c>
      <c r="B154" s="2" t="s">
        <v>844</v>
      </c>
      <c r="C154" s="2">
        <v>244461553</v>
      </c>
      <c r="D154" s="215">
        <v>0</v>
      </c>
      <c r="E154" s="215"/>
      <c r="F154" s="215"/>
      <c r="G154" s="215">
        <v>0</v>
      </c>
      <c r="H154" s="215">
        <f t="shared" si="36"/>
        <v>0</v>
      </c>
      <c r="I154" s="215">
        <v>0</v>
      </c>
      <c r="J154" s="215">
        <f t="shared" si="37"/>
        <v>0</v>
      </c>
    </row>
    <row r="155" spans="1:10">
      <c r="A155" s="404">
        <v>160211</v>
      </c>
      <c r="B155" s="2" t="s">
        <v>712</v>
      </c>
      <c r="C155" s="215"/>
      <c r="D155" s="215">
        <v>100000</v>
      </c>
      <c r="E155" s="215"/>
      <c r="F155" s="215">
        <v>81000</v>
      </c>
      <c r="G155" s="215">
        <v>0</v>
      </c>
      <c r="H155" s="215">
        <f t="shared" si="36"/>
        <v>81000</v>
      </c>
      <c r="I155" s="215">
        <v>0</v>
      </c>
      <c r="J155" s="215">
        <f t="shared" si="37"/>
        <v>0</v>
      </c>
    </row>
    <row r="156" spans="1:10">
      <c r="A156" s="404">
        <v>160219</v>
      </c>
      <c r="B156" s="405" t="s">
        <v>847</v>
      </c>
      <c r="C156" s="215">
        <v>3896039</v>
      </c>
      <c r="D156" s="215"/>
      <c r="E156" s="215"/>
      <c r="F156" s="215">
        <v>2671127</v>
      </c>
      <c r="G156" s="215">
        <v>3524680</v>
      </c>
      <c r="H156" s="215">
        <f t="shared" si="36"/>
        <v>6195807</v>
      </c>
      <c r="I156" s="215">
        <v>6000000</v>
      </c>
      <c r="J156" s="215">
        <f t="shared" si="37"/>
        <v>6000000</v>
      </c>
    </row>
    <row r="157" spans="1:10">
      <c r="A157" s="404">
        <v>160290</v>
      </c>
      <c r="B157" s="405" t="s">
        <v>106</v>
      </c>
      <c r="C157" s="215"/>
      <c r="D157" s="215">
        <v>5000000</v>
      </c>
      <c r="E157" s="215"/>
      <c r="F157" s="215">
        <v>0</v>
      </c>
      <c r="G157" s="215">
        <v>932471</v>
      </c>
      <c r="H157" s="215">
        <f t="shared" si="36"/>
        <v>932471</v>
      </c>
      <c r="I157" s="215">
        <v>0</v>
      </c>
      <c r="J157" s="215">
        <f t="shared" si="37"/>
        <v>0</v>
      </c>
    </row>
    <row r="158" spans="1:10" ht="18.75">
      <c r="A158" s="397">
        <v>200000</v>
      </c>
      <c r="B158" s="395" t="s">
        <v>73</v>
      </c>
      <c r="C158" s="215"/>
      <c r="D158" s="396">
        <f t="shared" ref="C158:I159" si="38">D159+D161+D163+D165+D167+D169</f>
        <v>200500000</v>
      </c>
      <c r="E158" s="396"/>
      <c r="F158" s="396">
        <f t="shared" si="38"/>
        <v>0</v>
      </c>
      <c r="G158" s="396">
        <f t="shared" si="38"/>
        <v>26404498</v>
      </c>
      <c r="H158" s="396">
        <f t="shared" si="38"/>
        <v>12764100</v>
      </c>
      <c r="I158" s="396">
        <f t="shared" si="38"/>
        <v>63400000</v>
      </c>
      <c r="J158" s="396">
        <f>J159+J161+J163+J165+J167+J169</f>
        <v>63400000</v>
      </c>
    </row>
    <row r="159" spans="1:10">
      <c r="A159" s="16">
        <v>210000</v>
      </c>
      <c r="B159" s="21" t="s">
        <v>392</v>
      </c>
      <c r="C159" s="396">
        <f t="shared" si="38"/>
        <v>26290000</v>
      </c>
      <c r="D159" s="220">
        <f t="shared" ref="C159:I160" si="39">D160</f>
        <v>0</v>
      </c>
      <c r="E159" s="220"/>
      <c r="F159" s="220">
        <f t="shared" si="39"/>
        <v>0</v>
      </c>
      <c r="G159" s="220">
        <f t="shared" si="39"/>
        <v>0</v>
      </c>
      <c r="H159" s="220">
        <f t="shared" si="39"/>
        <v>0</v>
      </c>
      <c r="I159" s="220">
        <f t="shared" si="39"/>
        <v>8000000</v>
      </c>
      <c r="J159" s="220">
        <f>J160</f>
        <v>8000000</v>
      </c>
    </row>
    <row r="160" spans="1:10">
      <c r="A160" s="12">
        <v>210100</v>
      </c>
      <c r="B160" s="10" t="s">
        <v>568</v>
      </c>
      <c r="C160" s="220">
        <f t="shared" si="39"/>
        <v>0</v>
      </c>
      <c r="D160" s="216"/>
      <c r="E160" s="216"/>
      <c r="F160" s="216">
        <v>0</v>
      </c>
      <c r="G160" s="216">
        <v>0</v>
      </c>
      <c r="H160" s="216"/>
      <c r="I160" s="216">
        <v>8000000</v>
      </c>
      <c r="J160" s="216">
        <f>I160</f>
        <v>8000000</v>
      </c>
    </row>
    <row r="161" spans="1:10">
      <c r="A161" s="14">
        <v>220000</v>
      </c>
      <c r="B161" s="20" t="s">
        <v>5</v>
      </c>
      <c r="C161" s="216"/>
      <c r="D161" s="214">
        <f t="shared" ref="C161:I162" si="40">D162</f>
        <v>200000000</v>
      </c>
      <c r="E161" s="214"/>
      <c r="F161" s="214">
        <f t="shared" si="40"/>
        <v>0</v>
      </c>
      <c r="G161" s="214">
        <f t="shared" si="40"/>
        <v>13640398</v>
      </c>
      <c r="H161" s="214">
        <f t="shared" si="40"/>
        <v>0</v>
      </c>
      <c r="I161" s="214">
        <f t="shared" si="40"/>
        <v>35400000</v>
      </c>
      <c r="J161" s="214">
        <f>J162</f>
        <v>35400000</v>
      </c>
    </row>
    <row r="162" spans="1:10">
      <c r="A162" s="12">
        <v>220100</v>
      </c>
      <c r="B162" s="10" t="s">
        <v>5</v>
      </c>
      <c r="C162" s="214">
        <f t="shared" si="40"/>
        <v>26290000</v>
      </c>
      <c r="D162" s="221">
        <v>200000000</v>
      </c>
      <c r="E162" s="221"/>
      <c r="F162" s="221">
        <v>0</v>
      </c>
      <c r="G162" s="221">
        <v>13640398</v>
      </c>
      <c r="H162" s="221"/>
      <c r="I162" s="221">
        <v>35400000</v>
      </c>
      <c r="J162" s="221">
        <f>I162</f>
        <v>35400000</v>
      </c>
    </row>
    <row r="163" spans="1:10">
      <c r="A163" s="14">
        <v>230000</v>
      </c>
      <c r="B163" s="20" t="s">
        <v>4</v>
      </c>
      <c r="C163" s="221">
        <v>26290000</v>
      </c>
      <c r="D163" s="214">
        <f t="shared" ref="C163:I164" si="41">D164</f>
        <v>500000</v>
      </c>
      <c r="E163" s="214"/>
      <c r="F163" s="214">
        <f t="shared" si="41"/>
        <v>0</v>
      </c>
      <c r="G163" s="214">
        <f t="shared" si="41"/>
        <v>12764100</v>
      </c>
      <c r="H163" s="214">
        <f t="shared" si="41"/>
        <v>12764100</v>
      </c>
      <c r="I163" s="214">
        <f t="shared" si="41"/>
        <v>20000000</v>
      </c>
      <c r="J163" s="214">
        <f>J164</f>
        <v>20000000</v>
      </c>
    </row>
    <row r="164" spans="1:10">
      <c r="A164" s="12">
        <v>230100</v>
      </c>
      <c r="B164" s="10" t="s">
        <v>4</v>
      </c>
      <c r="C164" s="214">
        <f t="shared" si="41"/>
        <v>0</v>
      </c>
      <c r="D164" s="221">
        <v>500000</v>
      </c>
      <c r="E164" s="221"/>
      <c r="F164" s="221">
        <v>0</v>
      </c>
      <c r="G164" s="221">
        <v>12764100</v>
      </c>
      <c r="H164" s="221">
        <f>SUM(F164:G164)</f>
        <v>12764100</v>
      </c>
      <c r="I164" s="221">
        <v>20000000</v>
      </c>
      <c r="J164" s="221">
        <f>I164</f>
        <v>20000000</v>
      </c>
    </row>
    <row r="165" spans="1:10">
      <c r="A165" s="14">
        <v>240000</v>
      </c>
      <c r="B165" s="20" t="s">
        <v>3</v>
      </c>
      <c r="C165" s="221"/>
      <c r="D165" s="214">
        <f t="shared" ref="C165:I166" si="42">D166</f>
        <v>0</v>
      </c>
      <c r="E165" s="214"/>
      <c r="F165" s="214">
        <f t="shared" si="42"/>
        <v>0</v>
      </c>
      <c r="G165" s="214">
        <f t="shared" si="42"/>
        <v>0</v>
      </c>
      <c r="H165" s="214">
        <f t="shared" si="42"/>
        <v>0</v>
      </c>
      <c r="I165" s="214">
        <f t="shared" si="42"/>
        <v>0</v>
      </c>
      <c r="J165" s="214">
        <f>J166</f>
        <v>0</v>
      </c>
    </row>
    <row r="166" spans="1:10">
      <c r="A166" s="12">
        <v>240100</v>
      </c>
      <c r="B166" s="10" t="s">
        <v>3</v>
      </c>
      <c r="C166" s="214">
        <f t="shared" si="42"/>
        <v>0</v>
      </c>
      <c r="D166" s="221"/>
      <c r="E166" s="221"/>
      <c r="F166" s="221"/>
      <c r="G166" s="221"/>
      <c r="H166" s="221">
        <f>SUM(F166:G166)</f>
        <v>0</v>
      </c>
      <c r="I166" s="221"/>
      <c r="J166" s="221">
        <f>I166</f>
        <v>0</v>
      </c>
    </row>
    <row r="167" spans="1:10">
      <c r="A167" s="14">
        <v>250000</v>
      </c>
      <c r="B167" s="20" t="s">
        <v>2</v>
      </c>
      <c r="C167" s="221"/>
      <c r="D167" s="214">
        <f t="shared" ref="C167:I168" si="43">D168</f>
        <v>0</v>
      </c>
      <c r="E167" s="214"/>
      <c r="F167" s="214">
        <f t="shared" si="43"/>
        <v>0</v>
      </c>
      <c r="G167" s="214">
        <f t="shared" si="43"/>
        <v>0</v>
      </c>
      <c r="H167" s="214">
        <f t="shared" si="43"/>
        <v>0</v>
      </c>
      <c r="I167" s="214">
        <f t="shared" si="43"/>
        <v>0</v>
      </c>
      <c r="J167" s="214">
        <f>J168</f>
        <v>0</v>
      </c>
    </row>
    <row r="168" spans="1:10">
      <c r="A168" s="12">
        <v>250100</v>
      </c>
      <c r="B168" s="10" t="s">
        <v>2</v>
      </c>
      <c r="C168" s="214">
        <f t="shared" si="43"/>
        <v>0</v>
      </c>
      <c r="D168" s="221"/>
      <c r="E168" s="221"/>
      <c r="F168" s="221"/>
      <c r="G168" s="221"/>
      <c r="H168" s="221">
        <f>SUM(F168:G168)</f>
        <v>0</v>
      </c>
      <c r="I168" s="221"/>
      <c r="J168" s="221">
        <f>I168</f>
        <v>0</v>
      </c>
    </row>
    <row r="169" spans="1:10">
      <c r="A169" s="14">
        <v>290000</v>
      </c>
      <c r="B169" s="20" t="s">
        <v>29</v>
      </c>
      <c r="C169" s="221"/>
      <c r="D169" s="214">
        <f t="shared" ref="C169:I170" si="44">D170</f>
        <v>0</v>
      </c>
      <c r="E169" s="214"/>
      <c r="F169" s="214">
        <f t="shared" si="44"/>
        <v>0</v>
      </c>
      <c r="G169" s="214">
        <f t="shared" si="44"/>
        <v>0</v>
      </c>
      <c r="H169" s="214">
        <f t="shared" si="44"/>
        <v>0</v>
      </c>
      <c r="I169" s="214">
        <f t="shared" si="44"/>
        <v>0</v>
      </c>
      <c r="J169" s="214">
        <f>SUM(J170:J170)</f>
        <v>0</v>
      </c>
    </row>
    <row r="170" spans="1:10">
      <c r="A170" s="2">
        <v>290100</v>
      </c>
      <c r="B170" s="2" t="s">
        <v>29</v>
      </c>
      <c r="C170" s="214">
        <f t="shared" si="44"/>
        <v>0</v>
      </c>
      <c r="D170" s="215"/>
      <c r="E170" s="215"/>
      <c r="F170" s="215"/>
      <c r="G170" s="215"/>
      <c r="H170" s="215">
        <f>SUM(F170:G170)</f>
        <v>0</v>
      </c>
      <c r="I170" s="215"/>
      <c r="J170" s="215">
        <f>I170</f>
        <v>0</v>
      </c>
    </row>
    <row r="171" spans="1:10" ht="18.75">
      <c r="A171" s="394">
        <v>300000</v>
      </c>
      <c r="B171" s="395" t="s">
        <v>72</v>
      </c>
      <c r="C171" s="215"/>
      <c r="D171" s="396">
        <f t="shared" ref="C171:I172" si="45">D172+D177+D181</f>
        <v>0</v>
      </c>
      <c r="E171" s="396"/>
      <c r="F171" s="396">
        <f t="shared" si="45"/>
        <v>0</v>
      </c>
      <c r="G171" s="396">
        <f t="shared" si="45"/>
        <v>0</v>
      </c>
      <c r="H171" s="396">
        <f t="shared" si="45"/>
        <v>0</v>
      </c>
      <c r="I171" s="396">
        <f t="shared" si="45"/>
        <v>0</v>
      </c>
      <c r="J171" s="396">
        <f>J172+J177+J181</f>
        <v>0</v>
      </c>
    </row>
    <row r="172" spans="1:10">
      <c r="A172" s="14">
        <v>310000</v>
      </c>
      <c r="B172" s="20" t="s">
        <v>27</v>
      </c>
      <c r="C172" s="396">
        <f t="shared" si="45"/>
        <v>0</v>
      </c>
      <c r="D172" s="214">
        <f t="shared" ref="C172:I173" si="46">SUM(D173:D175)</f>
        <v>0</v>
      </c>
      <c r="E172" s="214"/>
      <c r="F172" s="214">
        <f t="shared" si="46"/>
        <v>0</v>
      </c>
      <c r="G172" s="214">
        <f t="shared" si="46"/>
        <v>0</v>
      </c>
      <c r="H172" s="214">
        <f t="shared" si="46"/>
        <v>0</v>
      </c>
      <c r="I172" s="214">
        <f t="shared" si="46"/>
        <v>0</v>
      </c>
      <c r="J172" s="214">
        <f>SUM(J173:J175)</f>
        <v>0</v>
      </c>
    </row>
    <row r="173" spans="1:10">
      <c r="A173" s="10">
        <v>310100</v>
      </c>
      <c r="B173" s="10" t="s">
        <v>6</v>
      </c>
      <c r="C173" s="214">
        <f t="shared" si="46"/>
        <v>0</v>
      </c>
      <c r="D173" s="216"/>
      <c r="E173" s="216"/>
      <c r="F173" s="216"/>
      <c r="G173" s="216"/>
      <c r="H173" s="216"/>
      <c r="I173" s="216"/>
      <c r="J173" s="216">
        <f>I173</f>
        <v>0</v>
      </c>
    </row>
    <row r="174" spans="1:10">
      <c r="A174" s="2">
        <v>310200</v>
      </c>
      <c r="B174" s="2" t="s">
        <v>569</v>
      </c>
      <c r="C174" s="216"/>
      <c r="D174" s="215"/>
      <c r="E174" s="215"/>
      <c r="F174" s="215"/>
      <c r="G174" s="215"/>
      <c r="H174" s="216">
        <f t="shared" ref="H174:H175" si="47">SUM(F174:G174)</f>
        <v>0</v>
      </c>
      <c r="I174" s="216"/>
      <c r="J174" s="216">
        <f t="shared" ref="J174:J175" si="48">I174</f>
        <v>0</v>
      </c>
    </row>
    <row r="175" spans="1:10">
      <c r="A175" s="2">
        <v>310300</v>
      </c>
      <c r="B175" s="2" t="s">
        <v>41</v>
      </c>
      <c r="C175" s="215"/>
      <c r="D175" s="215"/>
      <c r="E175" s="215"/>
      <c r="F175" s="215"/>
      <c r="G175" s="215"/>
      <c r="H175" s="216">
        <f t="shared" si="47"/>
        <v>0</v>
      </c>
      <c r="I175" s="216"/>
      <c r="J175" s="216">
        <f t="shared" si="48"/>
        <v>0</v>
      </c>
    </row>
    <row r="176" spans="1:10">
      <c r="A176" s="2">
        <v>310400</v>
      </c>
      <c r="B176" s="2" t="s">
        <v>845</v>
      </c>
      <c r="C176" s="215"/>
      <c r="D176" s="215"/>
      <c r="E176" s="215"/>
      <c r="F176" s="215"/>
      <c r="G176" s="215"/>
      <c r="H176" s="216"/>
      <c r="I176" s="216"/>
      <c r="J176" s="216"/>
    </row>
    <row r="177" spans="1:10">
      <c r="A177" s="14">
        <v>320000</v>
      </c>
      <c r="B177" s="20" t="s">
        <v>39</v>
      </c>
      <c r="C177" s="215"/>
      <c r="D177" s="214">
        <f t="shared" ref="C177:I178" si="49">SUM(D178:D179)</f>
        <v>0</v>
      </c>
      <c r="E177" s="214"/>
      <c r="F177" s="214">
        <f t="shared" si="49"/>
        <v>0</v>
      </c>
      <c r="G177" s="214">
        <f t="shared" si="49"/>
        <v>0</v>
      </c>
      <c r="H177" s="214">
        <f t="shared" si="49"/>
        <v>0</v>
      </c>
      <c r="I177" s="214">
        <f t="shared" si="49"/>
        <v>0</v>
      </c>
      <c r="J177" s="214">
        <f>SUM(J178:J179)</f>
        <v>0</v>
      </c>
    </row>
    <row r="178" spans="1:10">
      <c r="A178" s="2">
        <v>320100</v>
      </c>
      <c r="B178" s="2" t="s">
        <v>38</v>
      </c>
      <c r="C178" s="214">
        <f t="shared" si="49"/>
        <v>0</v>
      </c>
      <c r="D178" s="215"/>
      <c r="E178" s="215"/>
      <c r="F178" s="215"/>
      <c r="G178" s="215"/>
      <c r="H178" s="215">
        <f>SUM(F178:G178)</f>
        <v>0</v>
      </c>
      <c r="I178" s="215"/>
      <c r="J178" s="215">
        <f>I178</f>
        <v>0</v>
      </c>
    </row>
    <row r="179" spans="1:10">
      <c r="A179" s="2">
        <v>320200</v>
      </c>
      <c r="B179" s="2" t="s">
        <v>47</v>
      </c>
      <c r="C179" s="215"/>
      <c r="D179" s="215"/>
      <c r="E179" s="215"/>
      <c r="F179" s="215"/>
      <c r="G179" s="215"/>
      <c r="H179" s="215">
        <f>SUM(F179:G179)</f>
        <v>0</v>
      </c>
      <c r="I179" s="215"/>
      <c r="J179" s="215">
        <f>I179</f>
        <v>0</v>
      </c>
    </row>
    <row r="180" spans="1:10">
      <c r="A180" s="2">
        <v>320300</v>
      </c>
      <c r="B180" s="2" t="s">
        <v>846</v>
      </c>
      <c r="C180" s="215"/>
      <c r="D180" s="215"/>
      <c r="E180" s="215"/>
      <c r="F180" s="215"/>
      <c r="G180" s="215"/>
      <c r="H180" s="215"/>
      <c r="I180" s="215"/>
      <c r="J180" s="215"/>
    </row>
    <row r="181" spans="1:10">
      <c r="A181" s="14">
        <v>330000</v>
      </c>
      <c r="B181" s="20" t="s">
        <v>1</v>
      </c>
      <c r="C181" s="215"/>
      <c r="D181" s="214">
        <f t="shared" ref="C181:J182" si="50">SUM(D182:D183)</f>
        <v>0</v>
      </c>
      <c r="E181" s="214"/>
      <c r="F181" s="214">
        <f t="shared" si="50"/>
        <v>0</v>
      </c>
      <c r="G181" s="214">
        <f t="shared" si="50"/>
        <v>0</v>
      </c>
      <c r="H181" s="214">
        <f t="shared" si="50"/>
        <v>0</v>
      </c>
      <c r="I181" s="214">
        <f t="shared" si="50"/>
        <v>0</v>
      </c>
      <c r="J181" s="214">
        <f t="shared" si="50"/>
        <v>0</v>
      </c>
    </row>
    <row r="182" spans="1:10">
      <c r="A182" s="2">
        <v>330100</v>
      </c>
      <c r="B182" s="2" t="s">
        <v>0</v>
      </c>
      <c r="C182" s="214">
        <f t="shared" si="50"/>
        <v>0</v>
      </c>
      <c r="D182" s="215"/>
      <c r="E182" s="215"/>
      <c r="F182" s="215"/>
      <c r="G182" s="215"/>
      <c r="H182" s="215">
        <f>SUM(F182:G182)</f>
        <v>0</v>
      </c>
      <c r="I182" s="215"/>
      <c r="J182" s="215">
        <f>I182</f>
        <v>0</v>
      </c>
    </row>
    <row r="183" spans="1:10">
      <c r="A183" s="2">
        <v>330900</v>
      </c>
      <c r="B183" s="2" t="s">
        <v>29</v>
      </c>
      <c r="C183" s="215"/>
      <c r="D183" s="215"/>
      <c r="E183" s="215"/>
      <c r="F183" s="215"/>
      <c r="G183" s="215"/>
      <c r="H183" s="215">
        <f>SUM(F183:G183)</f>
        <v>0</v>
      </c>
      <c r="I183" s="215"/>
      <c r="J183" s="215">
        <f>I183</f>
        <v>0</v>
      </c>
    </row>
    <row r="184" spans="1:10">
      <c r="A184" s="13"/>
      <c r="B184" s="13"/>
      <c r="C184" s="215"/>
    </row>
    <row r="185" spans="1:10">
      <c r="A185" s="13"/>
      <c r="B185" s="13"/>
    </row>
    <row r="186" spans="1:10">
      <c r="A186" s="13"/>
      <c r="B186" s="13"/>
    </row>
    <row r="187" spans="1:10">
      <c r="A187" s="13"/>
      <c r="B187" s="13"/>
    </row>
    <row r="188" spans="1:10">
      <c r="A188" s="13"/>
      <c r="B188" s="13"/>
    </row>
  </sheetData>
  <autoFilter ref="A2:J183"/>
  <mergeCells count="6">
    <mergeCell ref="F1:H1"/>
    <mergeCell ref="J1:J2"/>
    <mergeCell ref="I1:I2"/>
    <mergeCell ref="A1:A2"/>
    <mergeCell ref="B1:B2"/>
    <mergeCell ref="C1:E1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متمم بودجه  سال 1401 شهرداري حسن آبادفرم &amp;A &amp;R          </oddHeader>
    <oddFooter>&amp;Lامضاء- شوراي اسلامي شهر : حسن ايلانلو&amp;Cامضاء- شهردار : شيرزاد يعقوبي&amp;Rامضاء- مدير امور مالي شهرداري : جعفر علايي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2"/>
  <sheetViews>
    <sheetView showGridLines="0" rightToLeft="1" view="pageBreakPreview" zoomScaleNormal="100" zoomScaleSheetLayoutView="100" workbookViewId="0">
      <pane xSplit="1" ySplit="3" topLeftCell="B4" activePane="bottomRight" state="frozen"/>
      <selection activeCell="XFC3" sqref="XFC3"/>
      <selection pane="topRight" activeCell="XFC3" sqref="XFC3"/>
      <selection pane="bottomLeft" activeCell="XFC3" sqref="XFC3"/>
      <selection pane="bottomRight" activeCell="K4" sqref="K4"/>
    </sheetView>
  </sheetViews>
  <sheetFormatPr defaultColWidth="9.125" defaultRowHeight="15"/>
  <cols>
    <col min="1" max="1" width="7.75" style="18" customWidth="1"/>
    <col min="2" max="2" width="43.125" style="175" bestFit="1" customWidth="1"/>
    <col min="3" max="3" width="9.625" style="236" customWidth="1"/>
    <col min="4" max="4" width="9.25" style="237" customWidth="1"/>
    <col min="5" max="5" width="9.375" style="238" customWidth="1"/>
    <col min="6" max="6" width="10" style="238" customWidth="1"/>
    <col min="7" max="7" width="9.75" style="238" customWidth="1"/>
    <col min="8" max="8" width="10.125" style="238" customWidth="1"/>
    <col min="9" max="9" width="6.625" style="238" customWidth="1"/>
    <col min="10" max="11" width="11" style="238" customWidth="1"/>
    <col min="12" max="16384" width="9.125" style="18"/>
  </cols>
  <sheetData>
    <row r="1" spans="1:11" ht="15" customHeight="1">
      <c r="A1" s="646" t="s">
        <v>545</v>
      </c>
      <c r="B1" s="646" t="s">
        <v>546</v>
      </c>
      <c r="C1" s="649" t="s">
        <v>814</v>
      </c>
      <c r="D1" s="644" t="s">
        <v>815</v>
      </c>
      <c r="E1" s="634" t="s">
        <v>285</v>
      </c>
      <c r="F1" s="635"/>
      <c r="G1" s="635"/>
      <c r="H1" s="635"/>
      <c r="I1" s="635"/>
      <c r="J1" s="636" t="s">
        <v>850</v>
      </c>
      <c r="K1" s="639" t="s">
        <v>851</v>
      </c>
    </row>
    <row r="2" spans="1:11" ht="15" customHeight="1">
      <c r="A2" s="647"/>
      <c r="B2" s="647"/>
      <c r="C2" s="650"/>
      <c r="D2" s="644"/>
      <c r="E2" s="642" t="s">
        <v>78</v>
      </c>
      <c r="F2" s="643"/>
      <c r="G2" s="643"/>
      <c r="H2" s="644" t="s">
        <v>288</v>
      </c>
      <c r="I2" s="644" t="s">
        <v>366</v>
      </c>
      <c r="J2" s="637"/>
      <c r="K2" s="640"/>
    </row>
    <row r="3" spans="1:11" ht="15" customHeight="1" thickBot="1">
      <c r="A3" s="648"/>
      <c r="B3" s="648"/>
      <c r="C3" s="651"/>
      <c r="D3" s="645"/>
      <c r="E3" s="392" t="s">
        <v>289</v>
      </c>
      <c r="F3" s="374" t="s">
        <v>290</v>
      </c>
      <c r="G3" s="393" t="s">
        <v>286</v>
      </c>
      <c r="H3" s="645"/>
      <c r="I3" s="645"/>
      <c r="J3" s="638"/>
      <c r="K3" s="641"/>
    </row>
    <row r="4" spans="1:11" s="168" customFormat="1" ht="30.75" customHeight="1">
      <c r="A4" s="166" t="s">
        <v>547</v>
      </c>
      <c r="B4" s="167" t="s">
        <v>562</v>
      </c>
      <c r="C4" s="466">
        <f t="shared" ref="C4:I4" si="0">SUM(C5:C8)</f>
        <v>28542378</v>
      </c>
      <c r="D4" s="467">
        <f t="shared" si="0"/>
        <v>43000000</v>
      </c>
      <c r="E4" s="463">
        <f t="shared" si="0"/>
        <v>0</v>
      </c>
      <c r="F4" s="463">
        <f t="shared" si="0"/>
        <v>0</v>
      </c>
      <c r="G4" s="463">
        <f t="shared" si="0"/>
        <v>0</v>
      </c>
      <c r="H4" s="463">
        <f>SUM(H5:H8)</f>
        <v>77000000</v>
      </c>
      <c r="I4" s="463">
        <f t="shared" si="0"/>
        <v>0</v>
      </c>
      <c r="J4" s="463">
        <f>SUM(G4:I4)</f>
        <v>77000000</v>
      </c>
      <c r="K4" s="463">
        <f>J4</f>
        <v>77000000</v>
      </c>
    </row>
    <row r="5" spans="1:11" s="146" customFormat="1" ht="57.75" customHeight="1">
      <c r="A5" s="157" t="s">
        <v>511</v>
      </c>
      <c r="B5" s="145" t="s">
        <v>632</v>
      </c>
      <c r="C5" s="223">
        <f>'3-1-ماموريت.برنامه.خدمت'!C5+'3-2-ماموريت.برنامه.طرح.پروژه'!C4</f>
        <v>0</v>
      </c>
      <c r="D5" s="224">
        <f>'3-1-ماموريت.برنامه.خدمت'!D5+'3-2-ماموريت.برنامه.طرح.پروژه'!D4</f>
        <v>5000000</v>
      </c>
      <c r="E5" s="225">
        <f>'3-1-ماموريت.برنامه.خدمت'!E5</f>
        <v>0</v>
      </c>
      <c r="F5" s="226">
        <f>'3-1-ماموريت.برنامه.خدمت'!F5</f>
        <v>0</v>
      </c>
      <c r="G5" s="226">
        <f>F5+E5</f>
        <v>0</v>
      </c>
      <c r="H5" s="226">
        <f>'3-2-ماموريت.برنامه.طرح.پروژه'!F4</f>
        <v>1000000</v>
      </c>
      <c r="I5" s="226">
        <f>'5-1-تملك  مالي به تفكيك '!E4</f>
        <v>0</v>
      </c>
      <c r="J5" s="227">
        <f t="shared" ref="J5:J41" si="1">SUM(G5:I5)</f>
        <v>1000000</v>
      </c>
      <c r="K5" s="227">
        <f t="shared" ref="K5:K41" si="2">J5</f>
        <v>1000000</v>
      </c>
    </row>
    <row r="6" spans="1:11" s="146" customFormat="1" ht="15.75" customHeight="1">
      <c r="A6" s="157" t="s">
        <v>512</v>
      </c>
      <c r="B6" s="172" t="s">
        <v>633</v>
      </c>
      <c r="C6" s="228">
        <f>'3-1-ماموريت.برنامه.خدمت'!C7+'3-2-ماموريت.برنامه.طرح.پروژه'!C9</f>
        <v>0</v>
      </c>
      <c r="D6" s="224">
        <f>'3-1-ماموريت.برنامه.خدمت'!D7+'3-2-ماموريت.برنامه.طرح.پروژه'!D9</f>
        <v>0</v>
      </c>
      <c r="E6" s="229">
        <f>'3-1-ماموريت.برنامه.خدمت'!E7</f>
        <v>0</v>
      </c>
      <c r="F6" s="230">
        <f>'3-1-ماموريت.برنامه.خدمت'!F7</f>
        <v>0</v>
      </c>
      <c r="G6" s="226">
        <f t="shared" ref="G6:G41" si="3">F6+E6</f>
        <v>0</v>
      </c>
      <c r="H6" s="226">
        <f>'3-2-ماموريت.برنامه.طرح.پروژه'!F13</f>
        <v>1000000</v>
      </c>
      <c r="I6" s="230">
        <f>'5-1-تملك  مالي به تفكيك '!E6</f>
        <v>0</v>
      </c>
      <c r="J6" s="227">
        <f t="shared" si="1"/>
        <v>1000000</v>
      </c>
      <c r="K6" s="227">
        <f t="shared" si="2"/>
        <v>1000000</v>
      </c>
    </row>
    <row r="7" spans="1:11" s="146" customFormat="1" ht="15" customHeight="1">
      <c r="A7" s="157" t="s">
        <v>513</v>
      </c>
      <c r="B7" s="173" t="s">
        <v>386</v>
      </c>
      <c r="C7" s="228">
        <f>'3-1-ماموريت.برنامه.خدمت'!C13+'3-2-ماموريت.برنامه.طرح.پروژه'!C12</f>
        <v>0</v>
      </c>
      <c r="D7" s="224">
        <f>'3-1-ماموريت.برنامه.خدمت'!D13+'3-2-ماموريت.برنامه.طرح.پروژه'!D12</f>
        <v>0</v>
      </c>
      <c r="E7" s="229">
        <f>'3-1-ماموريت.برنامه.خدمت'!E13</f>
        <v>0</v>
      </c>
      <c r="F7" s="230">
        <f>'3-1-ماموريت.برنامه.خدمت'!F13</f>
        <v>0</v>
      </c>
      <c r="G7" s="226">
        <f t="shared" si="3"/>
        <v>0</v>
      </c>
      <c r="H7" s="226">
        <f>'3-2-ماموريت.برنامه.طرح.پروژه'!F21</f>
        <v>75000000</v>
      </c>
      <c r="I7" s="226">
        <f>'5-1-تملك  مالي به تفكيك '!E8</f>
        <v>0</v>
      </c>
      <c r="J7" s="227">
        <f t="shared" si="1"/>
        <v>75000000</v>
      </c>
      <c r="K7" s="227">
        <f t="shared" si="2"/>
        <v>75000000</v>
      </c>
    </row>
    <row r="8" spans="1:11" s="146" customFormat="1" ht="15" customHeight="1">
      <c r="A8" s="157" t="s">
        <v>514</v>
      </c>
      <c r="B8" s="173" t="s">
        <v>387</v>
      </c>
      <c r="C8" s="228">
        <f>'3-1-ماموريت.برنامه.خدمت'!C15+'3-2-ماموريت.برنامه.طرح.پروژه'!C21</f>
        <v>28542378</v>
      </c>
      <c r="D8" s="224">
        <f>'3-1-ماموريت.برنامه.خدمت'!D15+'3-2-ماموريت.برنامه.طرح.پروژه'!D21</f>
        <v>38000000</v>
      </c>
      <c r="E8" s="229">
        <f>'3-1-ماموريت.برنامه.خدمت'!E15</f>
        <v>0</v>
      </c>
      <c r="F8" s="230">
        <f>'3-1-ماموريت.برنامه.خدمت'!F15</f>
        <v>0</v>
      </c>
      <c r="G8" s="226">
        <f t="shared" si="3"/>
        <v>0</v>
      </c>
      <c r="H8" s="226">
        <f>'3-2-ماموريت.برنامه.طرح.پروژه'!F39</f>
        <v>0</v>
      </c>
      <c r="I8" s="230">
        <f>'5-1-تملك  مالي به تفكيك '!E10</f>
        <v>0</v>
      </c>
      <c r="J8" s="227">
        <f t="shared" si="1"/>
        <v>0</v>
      </c>
      <c r="K8" s="227">
        <f t="shared" si="2"/>
        <v>0</v>
      </c>
    </row>
    <row r="9" spans="1:11" s="169" customFormat="1" ht="26.25" customHeight="1">
      <c r="A9" s="166" t="s">
        <v>495</v>
      </c>
      <c r="B9" s="170" t="s">
        <v>396</v>
      </c>
      <c r="C9" s="468">
        <f t="shared" ref="C9:I9" si="4">SUM(C10:C16)</f>
        <v>62021976</v>
      </c>
      <c r="D9" s="465">
        <f t="shared" si="4"/>
        <v>102000000</v>
      </c>
      <c r="E9" s="464">
        <f t="shared" si="4"/>
        <v>0</v>
      </c>
      <c r="F9" s="464">
        <f t="shared" si="4"/>
        <v>0</v>
      </c>
      <c r="G9" s="464">
        <f t="shared" si="4"/>
        <v>0</v>
      </c>
      <c r="H9" s="464">
        <f t="shared" si="4"/>
        <v>254000000</v>
      </c>
      <c r="I9" s="464">
        <f t="shared" si="4"/>
        <v>0</v>
      </c>
      <c r="J9" s="463">
        <f t="shared" si="1"/>
        <v>254000000</v>
      </c>
      <c r="K9" s="463">
        <f t="shared" si="2"/>
        <v>254000000</v>
      </c>
    </row>
    <row r="10" spans="1:11" s="146" customFormat="1" ht="15" customHeight="1">
      <c r="A10" s="157" t="s">
        <v>515</v>
      </c>
      <c r="B10" s="172" t="s">
        <v>269</v>
      </c>
      <c r="C10" s="228">
        <f>'3-1-ماموريت.برنامه.خدمت'!C18+'3-2-ماموريت.برنامه.طرح.پروژه'!C26</f>
        <v>0</v>
      </c>
      <c r="D10" s="224">
        <f>'3-1-ماموريت.برنامه.خدمت'!D18+'3-2-ماموريت.برنامه.طرح.پروژه'!D26</f>
        <v>0</v>
      </c>
      <c r="E10" s="229">
        <f>'3-1-ماموريت.برنامه.خدمت'!E18</f>
        <v>0</v>
      </c>
      <c r="F10" s="230">
        <f>'3-1-ماموريت.برنامه.خدمت'!F18</f>
        <v>0</v>
      </c>
      <c r="G10" s="226">
        <f t="shared" si="3"/>
        <v>0</v>
      </c>
      <c r="H10" s="230">
        <f>'3-2-ماموريت.برنامه.طرح.پروژه'!F43</f>
        <v>232000000</v>
      </c>
      <c r="I10" s="230">
        <f>'5-1-تملك  مالي به تفكيك '!E13</f>
        <v>0</v>
      </c>
      <c r="J10" s="227">
        <f t="shared" si="1"/>
        <v>232000000</v>
      </c>
      <c r="K10" s="227">
        <f t="shared" si="2"/>
        <v>232000000</v>
      </c>
    </row>
    <row r="11" spans="1:11" s="146" customFormat="1" ht="15" customHeight="1">
      <c r="A11" s="157" t="s">
        <v>516</v>
      </c>
      <c r="B11" s="173" t="s">
        <v>268</v>
      </c>
      <c r="C11" s="228">
        <f>'3-1-ماموريت.برنامه.خدمت'!C20+'3-2-ماموريت.برنامه.طرح.پروژه'!C45</f>
        <v>57922705</v>
      </c>
      <c r="D11" s="224">
        <f>'3-1-ماموريت.برنامه.خدمت'!D20+'3-2-ماموريت.برنامه.طرح.پروژه'!D45</f>
        <v>100000000</v>
      </c>
      <c r="E11" s="229">
        <f>'3-1-ماموريت.برنامه.خدمت'!E20</f>
        <v>0</v>
      </c>
      <c r="F11" s="230">
        <f>'3-1-ماموريت.برنامه.خدمت'!F20</f>
        <v>0</v>
      </c>
      <c r="G11" s="226">
        <f t="shared" si="3"/>
        <v>0</v>
      </c>
      <c r="H11" s="230">
        <f>'3-2-ماموريت.برنامه.طرح.پروژه'!F60</f>
        <v>2000000</v>
      </c>
      <c r="I11" s="230">
        <f>'5-1-تملك  مالي به تفكيك '!E15</f>
        <v>0</v>
      </c>
      <c r="J11" s="227">
        <f t="shared" si="1"/>
        <v>2000000</v>
      </c>
      <c r="K11" s="227">
        <f t="shared" si="2"/>
        <v>2000000</v>
      </c>
    </row>
    <row r="12" spans="1:11" s="146" customFormat="1" ht="15" customHeight="1">
      <c r="A12" s="157" t="s">
        <v>517</v>
      </c>
      <c r="B12" s="173" t="s">
        <v>634</v>
      </c>
      <c r="C12" s="228">
        <f>'3-1-ماموريت.برنامه.خدمت'!C22+'3-2-ماموريت.برنامه.طرح.پروژه'!C48</f>
        <v>0</v>
      </c>
      <c r="D12" s="224">
        <f>'3-1-ماموريت.برنامه.خدمت'!D22+'3-2-ماموريت.برنامه.طرح.پروژه'!D48</f>
        <v>0</v>
      </c>
      <c r="E12" s="229">
        <f>'3-1-ماموريت.برنامه.خدمت'!E22</f>
        <v>0</v>
      </c>
      <c r="F12" s="230">
        <f>'3-1-ماموريت.برنامه.خدمت'!F22</f>
        <v>0</v>
      </c>
      <c r="G12" s="226">
        <f t="shared" si="3"/>
        <v>0</v>
      </c>
      <c r="H12" s="230">
        <f>'3-2-ماموريت.برنامه.طرح.پروژه'!F65</f>
        <v>18000000</v>
      </c>
      <c r="I12" s="230">
        <f>'5-1-تملك  مالي به تفكيك '!E17</f>
        <v>0</v>
      </c>
      <c r="J12" s="227">
        <f t="shared" si="1"/>
        <v>18000000</v>
      </c>
      <c r="K12" s="227">
        <f t="shared" si="2"/>
        <v>18000000</v>
      </c>
    </row>
    <row r="13" spans="1:11" s="146" customFormat="1" ht="15" customHeight="1">
      <c r="A13" s="157" t="s">
        <v>518</v>
      </c>
      <c r="B13" s="173" t="s">
        <v>267</v>
      </c>
      <c r="C13" s="228">
        <f>'3-1-ماموريت.برنامه.خدمت'!C28+'3-2-ماموريت.برنامه.طرح.پروژه'!C54</f>
        <v>0</v>
      </c>
      <c r="D13" s="224">
        <f>'3-1-ماموريت.برنامه.خدمت'!D28+'3-2-ماموريت.برنامه.طرح.پروژه'!D54</f>
        <v>0</v>
      </c>
      <c r="E13" s="229">
        <f>'3-1-ماموريت.برنامه.خدمت'!E28</f>
        <v>0</v>
      </c>
      <c r="F13" s="230">
        <f>'3-1-ماموريت.برنامه.خدمت'!F28</f>
        <v>0</v>
      </c>
      <c r="G13" s="226">
        <f t="shared" si="3"/>
        <v>0</v>
      </c>
      <c r="H13" s="230">
        <f>'3-2-ماموريت.برنامه.طرح.پروژه'!F71</f>
        <v>2000000</v>
      </c>
      <c r="I13" s="230">
        <f>'5-1-تملك  مالي به تفكيك '!E19</f>
        <v>0</v>
      </c>
      <c r="J13" s="227">
        <f t="shared" si="1"/>
        <v>2000000</v>
      </c>
      <c r="K13" s="227">
        <f t="shared" si="2"/>
        <v>2000000</v>
      </c>
    </row>
    <row r="14" spans="1:11" s="146" customFormat="1" ht="15" customHeight="1">
      <c r="A14" s="157" t="s">
        <v>519</v>
      </c>
      <c r="B14" s="173" t="s">
        <v>388</v>
      </c>
      <c r="C14" s="228">
        <f>'3-1-ماموريت.برنامه.خدمت'!C30+'3-2-ماموريت.برنامه.طرح.پروژه'!C57</f>
        <v>2180005</v>
      </c>
      <c r="D14" s="224">
        <f>'3-1-ماموريت.برنامه.خدمت'!D30+'3-2-ماموريت.برنامه.طرح.پروژه'!D57</f>
        <v>0</v>
      </c>
      <c r="E14" s="229">
        <f>'3-1-ماموريت.برنامه.خدمت'!E30</f>
        <v>0</v>
      </c>
      <c r="F14" s="230">
        <f>'3-1-ماموريت.برنامه.خدمت'!F30</f>
        <v>0</v>
      </c>
      <c r="G14" s="226">
        <f t="shared" si="3"/>
        <v>0</v>
      </c>
      <c r="H14" s="230">
        <f>'3-2-ماموريت.برنامه.طرح.پروژه'!F57</f>
        <v>0</v>
      </c>
      <c r="I14" s="230">
        <f>'5-1-تملك  مالي به تفكيك '!E21</f>
        <v>0</v>
      </c>
      <c r="J14" s="227">
        <f t="shared" si="1"/>
        <v>0</v>
      </c>
      <c r="K14" s="227">
        <f t="shared" si="2"/>
        <v>0</v>
      </c>
    </row>
    <row r="15" spans="1:11" s="146" customFormat="1" ht="15" customHeight="1">
      <c r="A15" s="157" t="s">
        <v>520</v>
      </c>
      <c r="B15" s="173" t="s">
        <v>266</v>
      </c>
      <c r="C15" s="228">
        <f>'3-1-ماموريت.برنامه.خدمت'!C32+'3-2-ماموريت.برنامه.طرح.پروژه'!C62</f>
        <v>500000</v>
      </c>
      <c r="D15" s="224">
        <f>'3-1-ماموريت.برنامه.خدمت'!D32+'3-2-ماموريت.برنامه.طرح.پروژه'!D62</f>
        <v>2000000</v>
      </c>
      <c r="E15" s="229">
        <f>'3-1-ماموريت.برنامه.خدمت'!E32</f>
        <v>0</v>
      </c>
      <c r="F15" s="230">
        <f>'3-1-ماموريت.برنامه.خدمت'!F32</f>
        <v>0</v>
      </c>
      <c r="G15" s="226">
        <f t="shared" si="3"/>
        <v>0</v>
      </c>
      <c r="H15" s="230">
        <f>'3-2-ماموريت.برنامه.طرح.پروژه'!F82</f>
        <v>0</v>
      </c>
      <c r="I15" s="230">
        <f>'5-1-تملك  مالي به تفكيك '!E23</f>
        <v>0</v>
      </c>
      <c r="J15" s="227">
        <f t="shared" si="1"/>
        <v>0</v>
      </c>
      <c r="K15" s="227">
        <f t="shared" si="2"/>
        <v>0</v>
      </c>
    </row>
    <row r="16" spans="1:11" s="146" customFormat="1">
      <c r="A16" s="157" t="s">
        <v>521</v>
      </c>
      <c r="B16" s="145" t="s">
        <v>635</v>
      </c>
      <c r="C16" s="228">
        <f>'3-1-ماموريت.برنامه.خدمت'!C34+'3-2-ماموريت.برنامه.طرح.پروژه'!C73</f>
        <v>1419266</v>
      </c>
      <c r="D16" s="224">
        <f>'3-1-ماموريت.برنامه.خدمت'!D34+'3-2-ماموريت.برنامه.طرح.پروژه'!D73</f>
        <v>0</v>
      </c>
      <c r="E16" s="229">
        <f>'3-1-ماموريت.برنامه.خدمت'!E34</f>
        <v>0</v>
      </c>
      <c r="F16" s="230">
        <f>'3-1-ماموريت.برنامه.خدمت'!F34</f>
        <v>0</v>
      </c>
      <c r="G16" s="226">
        <f t="shared" si="3"/>
        <v>0</v>
      </c>
      <c r="H16" s="230">
        <f>'3-2-ماموريت.برنامه.طرح.پروژه'!F93</f>
        <v>0</v>
      </c>
      <c r="I16" s="230">
        <f>'5-1-تملك  مالي به تفكيك '!E25</f>
        <v>0</v>
      </c>
      <c r="J16" s="227">
        <f t="shared" si="1"/>
        <v>0</v>
      </c>
      <c r="K16" s="227">
        <f t="shared" si="2"/>
        <v>0</v>
      </c>
    </row>
    <row r="17" spans="1:11" s="168" customFormat="1" ht="28.5" customHeight="1">
      <c r="A17" s="166" t="s">
        <v>497</v>
      </c>
      <c r="B17" s="170" t="s">
        <v>265</v>
      </c>
      <c r="C17" s="468">
        <f t="shared" ref="C17:I17" si="5">SUM(C18:C20)</f>
        <v>0</v>
      </c>
      <c r="D17" s="465">
        <f t="shared" si="5"/>
        <v>0</v>
      </c>
      <c r="E17" s="464">
        <f t="shared" si="5"/>
        <v>0</v>
      </c>
      <c r="F17" s="464">
        <f t="shared" si="5"/>
        <v>0</v>
      </c>
      <c r="G17" s="464">
        <f t="shared" si="5"/>
        <v>0</v>
      </c>
      <c r="H17" s="464">
        <f t="shared" si="5"/>
        <v>23000000</v>
      </c>
      <c r="I17" s="464">
        <f t="shared" si="5"/>
        <v>0</v>
      </c>
      <c r="J17" s="463">
        <f t="shared" si="1"/>
        <v>23000000</v>
      </c>
      <c r="K17" s="463">
        <f t="shared" si="2"/>
        <v>23000000</v>
      </c>
    </row>
    <row r="18" spans="1:11" ht="15" customHeight="1">
      <c r="A18" s="115" t="s">
        <v>522</v>
      </c>
      <c r="B18" s="174" t="s">
        <v>389</v>
      </c>
      <c r="C18" s="231">
        <f>'3-1-ماموريت.برنامه.خدمت'!C38+'3-2-ماموريت.برنامه.طرح.پروژه'!C84</f>
        <v>0</v>
      </c>
      <c r="D18" s="232"/>
      <c r="E18" s="233">
        <f>D18</f>
        <v>0</v>
      </c>
      <c r="F18" s="234">
        <f>'3-1-ماموريت.برنامه.خدمت'!F38</f>
        <v>0</v>
      </c>
      <c r="G18" s="235">
        <f t="shared" si="3"/>
        <v>0</v>
      </c>
      <c r="H18" s="234">
        <f>'3-2-ماموريت.برنامه.طرح.پروژه'!F84</f>
        <v>0</v>
      </c>
      <c r="I18" s="234">
        <f>'5-1-تملك  مالي به تفكيك '!E28</f>
        <v>0</v>
      </c>
      <c r="J18" s="227">
        <f t="shared" si="1"/>
        <v>0</v>
      </c>
      <c r="K18" s="227">
        <f t="shared" si="2"/>
        <v>0</v>
      </c>
    </row>
    <row r="19" spans="1:11" ht="15" customHeight="1">
      <c r="A19" s="115" t="s">
        <v>523</v>
      </c>
      <c r="B19" s="25" t="s">
        <v>390</v>
      </c>
      <c r="C19" s="231">
        <f>'3-1-ماموريت.برنامه.خدمت'!C40+'3-2-ماموريت.برنامه.طرح.پروژه'!C87</f>
        <v>0</v>
      </c>
      <c r="D19" s="232">
        <f>'3-1-ماموريت.برنامه.خدمت'!D40+'3-2-ماموريت.برنامه.طرح.پروژه'!D87</f>
        <v>0</v>
      </c>
      <c r="E19" s="233">
        <f>'3-1-ماموريت.برنامه.خدمت'!E40</f>
        <v>0</v>
      </c>
      <c r="F19" s="234">
        <f>'3-1-ماموريت.برنامه.خدمت'!F40</f>
        <v>0</v>
      </c>
      <c r="G19" s="235">
        <f t="shared" si="3"/>
        <v>0</v>
      </c>
      <c r="H19" s="234">
        <f>'3-2-ماموريت.برنامه.طرح.پروژه'!F110</f>
        <v>8000000</v>
      </c>
      <c r="I19" s="234">
        <f>'5-1-تملك  مالي به تفكيك '!E30</f>
        <v>0</v>
      </c>
      <c r="J19" s="227">
        <f t="shared" si="1"/>
        <v>8000000</v>
      </c>
      <c r="K19" s="227">
        <f t="shared" si="2"/>
        <v>8000000</v>
      </c>
    </row>
    <row r="20" spans="1:11" ht="15" customHeight="1">
      <c r="A20" s="115" t="s">
        <v>524</v>
      </c>
      <c r="B20" s="25" t="s">
        <v>391</v>
      </c>
      <c r="C20" s="231">
        <f>'3-1-ماموريت.برنامه.خدمت'!C43+'3-2-ماموريت.برنامه.طرح.پروژه'!C95</f>
        <v>0</v>
      </c>
      <c r="D20" s="232">
        <f>'3-1-ماموريت.برنامه.خدمت'!D43+'3-2-ماموريت.برنامه.طرح.پروژه'!D95</f>
        <v>0</v>
      </c>
      <c r="E20" s="233">
        <f>'3-1-ماموريت.برنامه.خدمت'!E43</f>
        <v>0</v>
      </c>
      <c r="F20" s="234">
        <f>'3-1-ماموريت.برنامه.خدمت'!F43</f>
        <v>0</v>
      </c>
      <c r="G20" s="235">
        <f t="shared" si="3"/>
        <v>0</v>
      </c>
      <c r="H20" s="234">
        <f>'3-2-ماموريت.برنامه.طرح.پروژه'!F118</f>
        <v>15000000</v>
      </c>
      <c r="I20" s="234">
        <f>'5-1-تملك  مالي به تفكيك '!E32</f>
        <v>0</v>
      </c>
      <c r="J20" s="227">
        <f t="shared" si="1"/>
        <v>15000000</v>
      </c>
      <c r="K20" s="227">
        <f t="shared" si="2"/>
        <v>15000000</v>
      </c>
    </row>
    <row r="21" spans="1:11" s="168" customFormat="1" ht="35.25" customHeight="1">
      <c r="A21" s="166" t="s">
        <v>498</v>
      </c>
      <c r="B21" s="171" t="s">
        <v>76</v>
      </c>
      <c r="C21" s="468">
        <f t="shared" ref="C21:I21" si="6">SUM(C22:C29)</f>
        <v>4874524</v>
      </c>
      <c r="D21" s="465">
        <f t="shared" si="6"/>
        <v>20000000</v>
      </c>
      <c r="E21" s="464">
        <f t="shared" si="6"/>
        <v>0</v>
      </c>
      <c r="F21" s="464">
        <f t="shared" si="6"/>
        <v>0</v>
      </c>
      <c r="G21" s="464">
        <f t="shared" si="6"/>
        <v>0</v>
      </c>
      <c r="H21" s="464">
        <f t="shared" si="6"/>
        <v>246000000</v>
      </c>
      <c r="I21" s="464">
        <f t="shared" si="6"/>
        <v>0</v>
      </c>
      <c r="J21" s="463">
        <f t="shared" si="1"/>
        <v>246000000</v>
      </c>
      <c r="K21" s="463">
        <f t="shared" si="2"/>
        <v>246000000</v>
      </c>
    </row>
    <row r="22" spans="1:11" ht="15" customHeight="1">
      <c r="A22" s="115" t="s">
        <v>525</v>
      </c>
      <c r="B22" s="25" t="s">
        <v>636</v>
      </c>
      <c r="C22" s="231">
        <f>'3-1-ماموريت.برنامه.خدمت'!C46+'3-2-ماموريت.برنامه.طرح.پروژه'!C99</f>
        <v>465750</v>
      </c>
      <c r="D22" s="232">
        <f>'3-1-ماموريت.برنامه.خدمت'!D46+'3-2-ماموريت.برنامه.طرح.پروژه'!D99</f>
        <v>0</v>
      </c>
      <c r="E22" s="233">
        <f>'3-1-ماموريت.برنامه.خدمت'!E46</f>
        <v>0</v>
      </c>
      <c r="F22" s="234">
        <f>'3-1-ماموريت.برنامه.خدمت'!F46</f>
        <v>0</v>
      </c>
      <c r="G22" s="235">
        <f t="shared" si="3"/>
        <v>0</v>
      </c>
      <c r="H22" s="234">
        <f>'3-2-ماموريت.برنامه.طرح.پروژه'!F123</f>
        <v>33000000</v>
      </c>
      <c r="I22" s="234">
        <f>'5-1-تملك  مالي به تفكيك '!E35</f>
        <v>0</v>
      </c>
      <c r="J22" s="227">
        <f t="shared" si="1"/>
        <v>33000000</v>
      </c>
      <c r="K22" s="227">
        <f t="shared" si="2"/>
        <v>33000000</v>
      </c>
    </row>
    <row r="23" spans="1:11" ht="15" customHeight="1">
      <c r="A23" s="115" t="s">
        <v>526</v>
      </c>
      <c r="B23" s="25" t="s">
        <v>637</v>
      </c>
      <c r="C23" s="231">
        <f>'3-1-ماموريت.برنامه.خدمت'!C49+'3-2-ماموريت.برنامه.طرح.پروژه'!C134</f>
        <v>0</v>
      </c>
      <c r="D23" s="232">
        <f>'3-1-ماموريت.برنامه.خدمت'!D49+'3-2-ماموريت.برنامه.طرح.پروژه'!D134</f>
        <v>0</v>
      </c>
      <c r="E23" s="233">
        <f>'3-1-ماموريت.برنامه.خدمت'!E49</f>
        <v>0</v>
      </c>
      <c r="F23" s="234">
        <f>'3-1-ماموريت.برنامه.خدمت'!F49</f>
        <v>0</v>
      </c>
      <c r="G23" s="235">
        <f t="shared" si="3"/>
        <v>0</v>
      </c>
      <c r="H23" s="234">
        <f>'3-2-ماموريت.برنامه.طرح.پروژه'!F151</f>
        <v>178000000</v>
      </c>
      <c r="I23" s="234">
        <f>'5-1-تملك  مالي به تفكيك '!E37</f>
        <v>0</v>
      </c>
      <c r="J23" s="227">
        <f t="shared" si="1"/>
        <v>178000000</v>
      </c>
      <c r="K23" s="227">
        <f t="shared" si="2"/>
        <v>178000000</v>
      </c>
    </row>
    <row r="24" spans="1:11" ht="15" customHeight="1">
      <c r="A24" s="115" t="s">
        <v>527</v>
      </c>
      <c r="B24" s="25" t="s">
        <v>263</v>
      </c>
      <c r="C24" s="231">
        <f>'3-1-ماموريت.برنامه.خدمت'!C52+'3-2-ماموريت.برنامه.طرح.پروژه'!C143</f>
        <v>0</v>
      </c>
      <c r="D24" s="232">
        <f>'3-1-ماموريت.برنامه.خدمت'!D52+'3-2-ماموريت.برنامه.طرح.پروژه'!D143</f>
        <v>0</v>
      </c>
      <c r="E24" s="233">
        <f>'3-1-ماموريت.برنامه.خدمت'!E52</f>
        <v>0</v>
      </c>
      <c r="F24" s="234">
        <f>'3-1-ماموريت.برنامه.خدمت'!F52</f>
        <v>0</v>
      </c>
      <c r="G24" s="235">
        <f t="shared" si="3"/>
        <v>0</v>
      </c>
      <c r="H24" s="234">
        <f>'3-2-ماموريت.برنامه.طرح.پروژه'!F143</f>
        <v>0</v>
      </c>
      <c r="I24" s="234">
        <f>'5-1-تملك  مالي به تفكيك '!E39</f>
        <v>0</v>
      </c>
      <c r="J24" s="227">
        <f t="shared" si="1"/>
        <v>0</v>
      </c>
      <c r="K24" s="227">
        <f t="shared" si="2"/>
        <v>0</v>
      </c>
    </row>
    <row r="25" spans="1:11" ht="15" customHeight="1">
      <c r="A25" s="115" t="s">
        <v>528</v>
      </c>
      <c r="B25" s="25" t="s">
        <v>262</v>
      </c>
      <c r="C25" s="231">
        <f>'3-1-ماموريت.برنامه.خدمت'!C54+'3-2-ماموريت.برنامه.طرح.پروژه'!C146</f>
        <v>0</v>
      </c>
      <c r="D25" s="232">
        <f>'3-1-ماموريت.برنامه.خدمت'!D54+'3-2-ماموريت.برنامه.طرح.پروژه'!D146</f>
        <v>0</v>
      </c>
      <c r="E25" s="233">
        <f>'3-1-ماموريت.برنامه.خدمت'!E54</f>
        <v>0</v>
      </c>
      <c r="F25" s="234">
        <f>'3-1-ماموريت.برنامه.خدمت'!F54</f>
        <v>0</v>
      </c>
      <c r="G25" s="235">
        <f t="shared" si="3"/>
        <v>0</v>
      </c>
      <c r="H25" s="234">
        <f>'3-2-ماموريت.برنامه.طرح.پروژه'!F143</f>
        <v>0</v>
      </c>
      <c r="I25" s="234">
        <f>'5-1-تملك  مالي به تفكيك '!E41</f>
        <v>0</v>
      </c>
      <c r="J25" s="227">
        <f t="shared" si="1"/>
        <v>0</v>
      </c>
      <c r="K25" s="227">
        <f t="shared" si="2"/>
        <v>0</v>
      </c>
    </row>
    <row r="26" spans="1:11" ht="15" customHeight="1">
      <c r="A26" s="115" t="s">
        <v>529</v>
      </c>
      <c r="B26" s="25" t="s">
        <v>261</v>
      </c>
      <c r="C26" s="231">
        <f>'3-1-ماموريت.برنامه.خدمت'!C56+'3-2-ماموريت.برنامه.طرح.پروژه'!C153</f>
        <v>4408774</v>
      </c>
      <c r="D26" s="232">
        <f>'3-1-ماموريت.برنامه.خدمت'!D56+'3-2-ماموريت.برنامه.طرح.پروژه'!D153</f>
        <v>15000000</v>
      </c>
      <c r="E26" s="233">
        <f>'3-1-ماموريت.برنامه.خدمت'!E56</f>
        <v>0</v>
      </c>
      <c r="F26" s="234">
        <f>'3-1-ماموريت.برنامه.خدمت'!F56</f>
        <v>0</v>
      </c>
      <c r="G26" s="235">
        <f t="shared" si="3"/>
        <v>0</v>
      </c>
      <c r="H26" s="234">
        <f>'3-2-ماموريت.برنامه.طرح.پروژه'!F203</f>
        <v>5000000</v>
      </c>
      <c r="I26" s="234">
        <f>'5-1-تملك  مالي به تفكيك '!E43</f>
        <v>0</v>
      </c>
      <c r="J26" s="227">
        <f t="shared" si="1"/>
        <v>5000000</v>
      </c>
      <c r="K26" s="227">
        <f t="shared" si="2"/>
        <v>5000000</v>
      </c>
    </row>
    <row r="27" spans="1:11" ht="15" customHeight="1">
      <c r="A27" s="115" t="s">
        <v>530</v>
      </c>
      <c r="B27" s="25" t="s">
        <v>260</v>
      </c>
      <c r="C27" s="231">
        <f>'3-1-ماموريت.برنامه.خدمت'!C58+'3-2-ماموريت.برنامه.طرح.پروژه'!C160</f>
        <v>0</v>
      </c>
      <c r="D27" s="232">
        <f>'3-1-ماموريت.برنامه.خدمت'!D58+'3-2-ماموريت.برنامه.طرح.پروژه'!D160</f>
        <v>5000000</v>
      </c>
      <c r="E27" s="233">
        <f>'3-1-ماموريت.برنامه.خدمت'!E58</f>
        <v>0</v>
      </c>
      <c r="F27" s="234">
        <f>'3-1-ماموريت.برنامه.خدمت'!F58</f>
        <v>0</v>
      </c>
      <c r="G27" s="235">
        <f t="shared" si="3"/>
        <v>0</v>
      </c>
      <c r="H27" s="234">
        <f>'3-2-ماموريت.برنامه.طرح.پروژه'!F211</f>
        <v>0</v>
      </c>
      <c r="I27" s="234">
        <f>'5-1-تملك  مالي به تفكيك '!E45</f>
        <v>0</v>
      </c>
      <c r="J27" s="227">
        <f t="shared" si="1"/>
        <v>0</v>
      </c>
      <c r="K27" s="227">
        <f t="shared" si="2"/>
        <v>0</v>
      </c>
    </row>
    <row r="28" spans="1:11" ht="15" customHeight="1">
      <c r="A28" s="115" t="s">
        <v>531</v>
      </c>
      <c r="B28" s="25" t="s">
        <v>259</v>
      </c>
      <c r="C28" s="231">
        <f>'3-1-ماموريت.برنامه.خدمت'!C60+'3-2-ماموريت.برنامه.طرح.پروژه'!C163</f>
        <v>0</v>
      </c>
      <c r="D28" s="232"/>
      <c r="E28" s="233">
        <f>'3-1-ماموريت.برنامه.خدمت'!E60</f>
        <v>0</v>
      </c>
      <c r="F28" s="234">
        <f>'3-1-ماموريت.برنامه.خدمت'!F60</f>
        <v>0</v>
      </c>
      <c r="G28" s="235">
        <f t="shared" si="3"/>
        <v>0</v>
      </c>
      <c r="H28" s="234">
        <f>'3-2-ماموريت.برنامه.طرح.پروژه'!F218</f>
        <v>0</v>
      </c>
      <c r="I28" s="234"/>
      <c r="J28" s="227">
        <f t="shared" si="1"/>
        <v>0</v>
      </c>
      <c r="K28" s="227">
        <f t="shared" si="2"/>
        <v>0</v>
      </c>
    </row>
    <row r="29" spans="1:11" ht="15" customHeight="1">
      <c r="A29" s="115" t="s">
        <v>532</v>
      </c>
      <c r="B29" s="25" t="s">
        <v>258</v>
      </c>
      <c r="C29" s="231">
        <f>'3-1-ماموريت.برنامه.خدمت'!C64+'3-2-ماموريت.برنامه.طرح.پروژه'!C172</f>
        <v>0</v>
      </c>
      <c r="D29" s="232">
        <f>'3-1-ماموريت.برنامه.خدمت'!D64+'3-2-ماموريت.برنامه.طرح.پروژه'!D172</f>
        <v>0</v>
      </c>
      <c r="E29" s="233">
        <f>'3-1-ماموريت.برنامه.خدمت'!E64</f>
        <v>0</v>
      </c>
      <c r="F29" s="234">
        <f>'3-1-ماموريت.برنامه.خدمت'!F64</f>
        <v>0</v>
      </c>
      <c r="G29" s="235">
        <f t="shared" si="3"/>
        <v>0</v>
      </c>
      <c r="H29" s="234">
        <f>'3-2-ماموريت.برنامه.طرح.پروژه'!F227</f>
        <v>30000000</v>
      </c>
      <c r="I29" s="234">
        <f>'5-1-تملك  مالي به تفكيك '!E49</f>
        <v>0</v>
      </c>
      <c r="J29" s="227">
        <f t="shared" si="1"/>
        <v>30000000</v>
      </c>
      <c r="K29" s="227">
        <f t="shared" si="2"/>
        <v>30000000</v>
      </c>
    </row>
    <row r="30" spans="1:11" s="168" customFormat="1" ht="30.75" customHeight="1">
      <c r="A30" s="166" t="s">
        <v>500</v>
      </c>
      <c r="B30" s="171" t="s">
        <v>502</v>
      </c>
      <c r="C30" s="468">
        <f>SUM(C31:C34)</f>
        <v>0</v>
      </c>
      <c r="D30" s="465">
        <f t="shared" ref="D30:I30" si="7">SUM(D31:D34)</f>
        <v>0</v>
      </c>
      <c r="E30" s="464">
        <f t="shared" si="7"/>
        <v>261450000</v>
      </c>
      <c r="F30" s="464">
        <f t="shared" si="7"/>
        <v>422050000</v>
      </c>
      <c r="G30" s="464">
        <f t="shared" si="7"/>
        <v>683500000</v>
      </c>
      <c r="H30" s="464">
        <f t="shared" si="7"/>
        <v>83000000</v>
      </c>
      <c r="I30" s="464">
        <f t="shared" si="7"/>
        <v>0</v>
      </c>
      <c r="J30" s="463">
        <f t="shared" si="1"/>
        <v>766500000</v>
      </c>
      <c r="K30" s="463">
        <f t="shared" si="2"/>
        <v>766500000</v>
      </c>
    </row>
    <row r="31" spans="1:11" ht="15" customHeight="1">
      <c r="A31" s="115" t="s">
        <v>533</v>
      </c>
      <c r="B31" s="25" t="s">
        <v>383</v>
      </c>
      <c r="C31" s="231">
        <f>'3-1-ماموريت.برنامه.خدمت'!C67+'3-2-ماموريت.برنامه.طرح.پروژه'!C186</f>
        <v>0</v>
      </c>
      <c r="D31" s="232">
        <f>'3-1-ماموريت.برنامه.خدمت'!D67+'3-2-ماموريت.برنامه.طرح.پروژه'!D186</f>
        <v>0</v>
      </c>
      <c r="E31" s="233">
        <f>'3-1-ماموريت.برنامه.خدمت'!E67</f>
        <v>0</v>
      </c>
      <c r="F31" s="234">
        <f>'3-1-ماموريت.برنامه.خدمت'!F67</f>
        <v>0</v>
      </c>
      <c r="G31" s="235">
        <f t="shared" si="3"/>
        <v>0</v>
      </c>
      <c r="H31" s="234">
        <f>'3-2-ماموريت.برنامه.طرح.پروژه'!F241</f>
        <v>57000000</v>
      </c>
      <c r="I31" s="234">
        <f>'5-1-تملك  مالي به تفكيك '!E52</f>
        <v>0</v>
      </c>
      <c r="J31" s="227">
        <f t="shared" si="1"/>
        <v>57000000</v>
      </c>
      <c r="K31" s="227">
        <f t="shared" si="2"/>
        <v>57000000</v>
      </c>
    </row>
    <row r="32" spans="1:11" ht="15" customHeight="1">
      <c r="A32" s="115" t="s">
        <v>534</v>
      </c>
      <c r="B32" s="25" t="s">
        <v>257</v>
      </c>
      <c r="C32" s="231">
        <f>'3-1-ماموريت.برنامه.خدمت'!C69+'3-2-ماموريت.برنامه.طرح.پروژه'!C191</f>
        <v>0</v>
      </c>
      <c r="D32" s="232">
        <f>'3-1-ماموريت.برنامه.خدمت'!D69+'3-2-ماموريت.برنامه.طرح.پروژه'!D191</f>
        <v>0</v>
      </c>
      <c r="E32" s="233">
        <f>'3-1-ماموريت.برنامه.خدمت'!E69</f>
        <v>0</v>
      </c>
      <c r="F32" s="234">
        <f>'3-1-ماموريت.برنامه.خدمت'!F69</f>
        <v>2500000</v>
      </c>
      <c r="G32" s="235">
        <f t="shared" si="3"/>
        <v>2500000</v>
      </c>
      <c r="H32" s="234">
        <f>'3-2-ماموريت.برنامه.طرح.پروژه'!F191</f>
        <v>0</v>
      </c>
      <c r="I32" s="234">
        <f>'5-1-تملك  مالي به تفكيك '!E54</f>
        <v>0</v>
      </c>
      <c r="J32" s="227">
        <f t="shared" si="1"/>
        <v>2500000</v>
      </c>
      <c r="K32" s="227">
        <f t="shared" si="2"/>
        <v>2500000</v>
      </c>
    </row>
    <row r="33" spans="1:11" ht="15" customHeight="1">
      <c r="A33" s="115" t="s">
        <v>535</v>
      </c>
      <c r="B33" s="25" t="s">
        <v>384</v>
      </c>
      <c r="C33" s="231">
        <f>'3-1-ماموريت.برنامه.خدمت'!C76+'3-2-ماموريت.برنامه.طرح.پروژه'!C194</f>
        <v>0</v>
      </c>
      <c r="D33" s="232">
        <f>'3-1-ماموريت.برنامه.خدمت'!D76+'3-2-ماموريت.برنامه.طرح.پروژه'!D194</f>
        <v>0</v>
      </c>
      <c r="E33" s="233">
        <f>'3-1-ماموريت.برنامه.خدمت'!E76</f>
        <v>261450000</v>
      </c>
      <c r="F33" s="234">
        <f>'3-1-ماموريت.برنامه.خدمت'!F76</f>
        <v>419550000</v>
      </c>
      <c r="G33" s="235">
        <f t="shared" si="3"/>
        <v>681000000</v>
      </c>
      <c r="H33" s="234">
        <f>'3-2-ماموريت.برنامه.طرح.پروژه'!F259</f>
        <v>21000000</v>
      </c>
      <c r="I33" s="234">
        <f>'5-1-تملك  مالي به تفكيك '!E56</f>
        <v>0</v>
      </c>
      <c r="J33" s="227">
        <f t="shared" si="1"/>
        <v>702000000</v>
      </c>
      <c r="K33" s="227">
        <f t="shared" si="2"/>
        <v>702000000</v>
      </c>
    </row>
    <row r="34" spans="1:11" ht="15" customHeight="1">
      <c r="A34" s="115" t="s">
        <v>536</v>
      </c>
      <c r="B34" s="25" t="s">
        <v>256</v>
      </c>
      <c r="C34" s="231">
        <f>'3-1-ماموريت.برنامه.خدمت'!C84+'3-2-ماموريت.برنامه.طرح.پروژه'!C200</f>
        <v>0</v>
      </c>
      <c r="D34" s="232">
        <f>'3-1-ماموريت.برنامه.خدمت'!D84+'3-2-ماموريت.برنامه.طرح.پروژه'!D200</f>
        <v>0</v>
      </c>
      <c r="E34" s="233">
        <f>'3-1-ماموريت.برنامه.خدمت'!E84</f>
        <v>0</v>
      </c>
      <c r="F34" s="234">
        <f>'3-1-ماموريت.برنامه.خدمت'!F84</f>
        <v>0</v>
      </c>
      <c r="G34" s="235">
        <f t="shared" si="3"/>
        <v>0</v>
      </c>
      <c r="H34" s="234">
        <f>'3-2-ماموريت.برنامه.طرح.پروژه'!F270</f>
        <v>5000000</v>
      </c>
      <c r="I34" s="234">
        <f>'5-1-تملك  مالي به تفكيك '!E58</f>
        <v>0</v>
      </c>
      <c r="J34" s="227">
        <f t="shared" si="1"/>
        <v>5000000</v>
      </c>
      <c r="K34" s="227">
        <f t="shared" si="2"/>
        <v>5000000</v>
      </c>
    </row>
    <row r="35" spans="1:11" s="168" customFormat="1" ht="28.5" customHeight="1">
      <c r="A35" s="166" t="s">
        <v>501</v>
      </c>
      <c r="B35" s="171" t="s">
        <v>503</v>
      </c>
      <c r="C35" s="468">
        <f t="shared" ref="C35:I35" si="8">SUM(C36:C41)</f>
        <v>0</v>
      </c>
      <c r="D35" s="465">
        <f t="shared" si="8"/>
        <v>0</v>
      </c>
      <c r="E35" s="464">
        <f t="shared" si="8"/>
        <v>0</v>
      </c>
      <c r="F35" s="464">
        <f t="shared" si="8"/>
        <v>0</v>
      </c>
      <c r="G35" s="464">
        <f t="shared" si="8"/>
        <v>0</v>
      </c>
      <c r="H35" s="464">
        <f t="shared" si="8"/>
        <v>233500000</v>
      </c>
      <c r="I35" s="464">
        <f t="shared" si="8"/>
        <v>0</v>
      </c>
      <c r="J35" s="463">
        <f t="shared" si="1"/>
        <v>233500000</v>
      </c>
      <c r="K35" s="463">
        <f t="shared" si="2"/>
        <v>233500000</v>
      </c>
    </row>
    <row r="36" spans="1:11" ht="15" customHeight="1">
      <c r="A36" s="115" t="s">
        <v>537</v>
      </c>
      <c r="B36" s="25" t="s">
        <v>255</v>
      </c>
      <c r="C36" s="231">
        <f>'3-1-ماموريت.برنامه.خدمت'!C87+'3-2-ماموريت.برنامه.طرح.پروژه'!C207</f>
        <v>0</v>
      </c>
      <c r="D36" s="232">
        <f>'3-1-ماموريت.برنامه.خدمت'!D87+'3-2-ماموريت.برنامه.طرح.پروژه'!D207</f>
        <v>0</v>
      </c>
      <c r="E36" s="233">
        <f>'3-1-ماموريت.برنامه.خدمت'!E87</f>
        <v>0</v>
      </c>
      <c r="F36" s="234">
        <f>'3-1-ماموريت.برنامه.خدمت'!F87</f>
        <v>0</v>
      </c>
      <c r="G36" s="235">
        <f t="shared" si="3"/>
        <v>0</v>
      </c>
      <c r="H36" s="234">
        <f>'3-2-ماموريت.برنامه.طرح.پروژه'!F279</f>
        <v>500000</v>
      </c>
      <c r="I36" s="234">
        <f>'5-1-تملك  مالي به تفكيك '!E61</f>
        <v>0</v>
      </c>
      <c r="J36" s="227">
        <f t="shared" si="1"/>
        <v>500000</v>
      </c>
      <c r="K36" s="227">
        <f t="shared" si="2"/>
        <v>500000</v>
      </c>
    </row>
    <row r="37" spans="1:11" ht="15" customHeight="1">
      <c r="A37" s="115" t="s">
        <v>538</v>
      </c>
      <c r="B37" s="25" t="s">
        <v>254</v>
      </c>
      <c r="C37" s="231">
        <f>'3-1-ماموريت.برنامه.خدمت'!C89+'3-2-ماموريت.برنامه.طرح.پروژه'!C210</f>
        <v>0</v>
      </c>
      <c r="D37" s="232">
        <f>'3-1-ماموريت.برنامه.خدمت'!D89+'3-2-ماموريت.برنامه.طرح.پروژه'!D210</f>
        <v>0</v>
      </c>
      <c r="E37" s="233">
        <f>'3-1-ماموريت.برنامه.خدمت'!E89</f>
        <v>0</v>
      </c>
      <c r="F37" s="234">
        <f>'3-1-ماموريت.برنامه.خدمت'!F89</f>
        <v>0</v>
      </c>
      <c r="G37" s="235">
        <f t="shared" si="3"/>
        <v>0</v>
      </c>
      <c r="H37" s="234">
        <f>'3-2-ماموريت.برنامه.طرح.پروژه'!F210</f>
        <v>0</v>
      </c>
      <c r="I37" s="234">
        <f>'5-1-تملك  مالي به تفكيك '!E63</f>
        <v>0</v>
      </c>
      <c r="J37" s="227">
        <f t="shared" si="1"/>
        <v>0</v>
      </c>
      <c r="K37" s="227">
        <f t="shared" si="2"/>
        <v>0</v>
      </c>
    </row>
    <row r="38" spans="1:11" ht="15" customHeight="1">
      <c r="A38" s="115" t="s">
        <v>539</v>
      </c>
      <c r="B38" s="25" t="s">
        <v>253</v>
      </c>
      <c r="C38" s="231">
        <f>'3-1-ماموريت.برنامه.خدمت'!C91+'3-2-ماموريت.برنامه.طرح.پروژه'!C213</f>
        <v>0</v>
      </c>
      <c r="D38" s="232">
        <f>'3-1-ماموريت.برنامه.خدمت'!D91+'3-2-ماموريت.برنامه.طرح.پروژه'!D213</f>
        <v>0</v>
      </c>
      <c r="E38" s="233">
        <f>'3-1-ماموريت.برنامه.خدمت'!E91</f>
        <v>0</v>
      </c>
      <c r="F38" s="234">
        <f>'3-1-ماموريت.برنامه.خدمت'!F91</f>
        <v>0</v>
      </c>
      <c r="G38" s="235">
        <f t="shared" si="3"/>
        <v>0</v>
      </c>
      <c r="H38" s="234">
        <f>'3-2-ماموريت.برنامه.طرح.پروژه'!F213</f>
        <v>0</v>
      </c>
      <c r="I38" s="234">
        <f>'5-1-تملك  مالي به تفكيك '!E65</f>
        <v>0</v>
      </c>
      <c r="J38" s="227">
        <f t="shared" si="1"/>
        <v>0</v>
      </c>
      <c r="K38" s="227">
        <f t="shared" si="2"/>
        <v>0</v>
      </c>
    </row>
    <row r="39" spans="1:11" ht="15" customHeight="1">
      <c r="A39" s="115" t="s">
        <v>540</v>
      </c>
      <c r="B39" s="25" t="s">
        <v>252</v>
      </c>
      <c r="C39" s="231">
        <f>'3-1-ماموريت.برنامه.خدمت'!C93+'3-2-ماموريت.برنامه.طرح.پروژه'!C216</f>
        <v>0</v>
      </c>
      <c r="D39" s="232">
        <f>'3-1-ماموريت.برنامه.خدمت'!D93+'3-2-ماموريت.برنامه.طرح.پروژه'!D216</f>
        <v>0</v>
      </c>
      <c r="E39" s="233">
        <f>'3-1-ماموريت.برنامه.خدمت'!E93</f>
        <v>0</v>
      </c>
      <c r="F39" s="234">
        <f>'3-1-ماموريت.برنامه.خدمت'!F93</f>
        <v>0</v>
      </c>
      <c r="G39" s="235">
        <f t="shared" si="3"/>
        <v>0</v>
      </c>
      <c r="H39" s="234">
        <f>'3-2-ماموريت.برنامه.طرح.پروژه'!F216</f>
        <v>0</v>
      </c>
      <c r="I39" s="234">
        <f>'5-1-تملك  مالي به تفكيك '!E67</f>
        <v>0</v>
      </c>
      <c r="J39" s="227">
        <f t="shared" si="1"/>
        <v>0</v>
      </c>
      <c r="K39" s="227">
        <f t="shared" si="2"/>
        <v>0</v>
      </c>
    </row>
    <row r="40" spans="1:11" ht="15" customHeight="1">
      <c r="A40" s="115" t="s">
        <v>541</v>
      </c>
      <c r="B40" s="25" t="s">
        <v>638</v>
      </c>
      <c r="C40" s="231">
        <f>'3-1-ماموريت.برنامه.خدمت'!C95+'3-2-ماموريت.برنامه.طرح.پروژه'!C219</f>
        <v>0</v>
      </c>
      <c r="D40" s="232">
        <f>'3-1-ماموريت.برنامه.خدمت'!D95+'3-2-ماموريت.برنامه.طرح.پروژه'!D219</f>
        <v>0</v>
      </c>
      <c r="E40" s="233">
        <f>'3-1-ماموريت.برنامه.خدمت'!E95</f>
        <v>0</v>
      </c>
      <c r="F40" s="234">
        <f>'3-1-ماموريت.برنامه.خدمت'!F95</f>
        <v>0</v>
      </c>
      <c r="G40" s="235">
        <f t="shared" si="3"/>
        <v>0</v>
      </c>
      <c r="H40" s="234">
        <f>'3-2-ماموريت.برنامه.طرح.پروژه'!F219</f>
        <v>0</v>
      </c>
      <c r="I40" s="234">
        <f>'5-1-تملك  مالي به تفكيك '!E69</f>
        <v>0</v>
      </c>
      <c r="J40" s="227">
        <f t="shared" si="1"/>
        <v>0</v>
      </c>
      <c r="K40" s="227">
        <f t="shared" si="2"/>
        <v>0</v>
      </c>
    </row>
    <row r="41" spans="1:11" ht="15" customHeight="1">
      <c r="A41" s="115" t="s">
        <v>542</v>
      </c>
      <c r="B41" s="25" t="s">
        <v>251</v>
      </c>
      <c r="C41" s="231">
        <f>'3-1-ماموريت.برنامه.خدمت'!C97+'3-2-ماموريت.برنامه.طرح.پروژه'!C223</f>
        <v>0</v>
      </c>
      <c r="D41" s="232">
        <f>'3-1-ماموريت.برنامه.خدمت'!D97+'3-2-ماموريت.برنامه.طرح.پروژه'!D223</f>
        <v>0</v>
      </c>
      <c r="E41" s="233">
        <f>'3-1-ماموريت.برنامه.خدمت'!E97</f>
        <v>0</v>
      </c>
      <c r="F41" s="234">
        <f>'3-1-ماموريت.برنامه.خدمت'!F97</f>
        <v>0</v>
      </c>
      <c r="G41" s="235">
        <f t="shared" si="3"/>
        <v>0</v>
      </c>
      <c r="H41" s="234">
        <f>'3-2-ماموريت.برنامه.طرح.پروژه'!F302</f>
        <v>233000000</v>
      </c>
      <c r="I41" s="234">
        <f>'5-1-تملك  مالي به تفكيك '!E72</f>
        <v>0</v>
      </c>
      <c r="J41" s="227">
        <f t="shared" si="1"/>
        <v>233000000</v>
      </c>
      <c r="K41" s="227">
        <f t="shared" si="2"/>
        <v>233000000</v>
      </c>
    </row>
    <row r="42" spans="1:11" s="142" customFormat="1" ht="15.75" thickBot="1">
      <c r="A42" s="632"/>
      <c r="B42" s="633"/>
      <c r="C42" s="469">
        <f t="shared" ref="C42:K42" si="9">C4+C9+C17+C21+C30+C35</f>
        <v>95438878</v>
      </c>
      <c r="D42" s="469">
        <f t="shared" si="9"/>
        <v>165000000</v>
      </c>
      <c r="E42" s="469">
        <f t="shared" si="9"/>
        <v>261450000</v>
      </c>
      <c r="F42" s="469">
        <f t="shared" si="9"/>
        <v>422050000</v>
      </c>
      <c r="G42" s="469">
        <f t="shared" si="9"/>
        <v>683500000</v>
      </c>
      <c r="H42" s="469">
        <f t="shared" si="9"/>
        <v>916500000</v>
      </c>
      <c r="I42" s="469">
        <f t="shared" si="9"/>
        <v>0</v>
      </c>
      <c r="J42" s="469">
        <f t="shared" si="9"/>
        <v>1600000000</v>
      </c>
      <c r="K42" s="469">
        <f t="shared" si="9"/>
        <v>1600000000</v>
      </c>
    </row>
  </sheetData>
  <mergeCells count="11">
    <mergeCell ref="A42:B42"/>
    <mergeCell ref="E1:I1"/>
    <mergeCell ref="J1:J3"/>
    <mergeCell ref="K1:K3"/>
    <mergeCell ref="E2:G2"/>
    <mergeCell ref="H2:H3"/>
    <mergeCell ref="I2:I3"/>
    <mergeCell ref="A1:A3"/>
    <mergeCell ref="B1:B3"/>
    <mergeCell ref="C1:C3"/>
    <mergeCell ref="D1:D3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متمم بودجه  سال 1401 شهرداري حسن آباد فرم &amp;A &amp;R          </oddHeader>
    <oddFooter>&amp;Lامضاء- شوراي اسلامي شهر : حسن ايلانلو&amp;Cامضاء- شهردار : شيرزاد يعقوبي&amp;Rامضاء- مدير امور مالي شهرداري : جعفر علايي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04"/>
  <sheetViews>
    <sheetView showGridLines="0" rightToLeft="1" view="pageBreakPreview" zoomScaleNormal="100" zoomScaleSheetLayoutView="100" workbookViewId="0">
      <pane ySplit="3" topLeftCell="A58" activePane="bottomLeft" state="frozen"/>
      <selection activeCell="XFC3" sqref="XFC3"/>
      <selection pane="bottomLeft" activeCell="E82" sqref="E82"/>
    </sheetView>
  </sheetViews>
  <sheetFormatPr defaultColWidth="9.125" defaultRowHeight="15"/>
  <cols>
    <col min="1" max="1" width="5.375" style="135" customWidth="1"/>
    <col min="2" max="2" width="27.125" style="134" customWidth="1"/>
    <col min="3" max="3" width="9.375" style="238" customWidth="1"/>
    <col min="4" max="4" width="11.375" style="238" customWidth="1"/>
    <col min="5" max="5" width="11.875" style="238" customWidth="1"/>
    <col min="6" max="6" width="11" style="238" customWidth="1"/>
    <col min="7" max="7" width="12.75" style="238" customWidth="1"/>
    <col min="8" max="8" width="14.625" style="238" customWidth="1"/>
    <col min="9" max="9" width="12.625" style="236" customWidth="1"/>
    <col min="10" max="16384" width="9.125" style="18"/>
  </cols>
  <sheetData>
    <row r="1" spans="1:9" ht="15" customHeight="1">
      <c r="A1" s="658" t="s">
        <v>545</v>
      </c>
      <c r="B1" s="646" t="s">
        <v>543</v>
      </c>
      <c r="C1" s="636" t="s">
        <v>814</v>
      </c>
      <c r="D1" s="653" t="s">
        <v>815</v>
      </c>
      <c r="E1" s="652" t="s">
        <v>305</v>
      </c>
      <c r="F1" s="635"/>
      <c r="G1" s="635"/>
      <c r="H1" s="653" t="s">
        <v>850</v>
      </c>
      <c r="I1" s="639" t="s">
        <v>851</v>
      </c>
    </row>
    <row r="2" spans="1:9" ht="15" customHeight="1">
      <c r="A2" s="659"/>
      <c r="B2" s="647"/>
      <c r="C2" s="637"/>
      <c r="D2" s="654"/>
      <c r="E2" s="655" t="s">
        <v>78</v>
      </c>
      <c r="F2" s="643"/>
      <c r="G2" s="643"/>
      <c r="H2" s="654"/>
      <c r="I2" s="640"/>
    </row>
    <row r="3" spans="1:9" ht="30.75" customHeight="1" thickBot="1">
      <c r="A3" s="659"/>
      <c r="B3" s="647"/>
      <c r="C3" s="637"/>
      <c r="D3" s="654"/>
      <c r="E3" s="375" t="s">
        <v>289</v>
      </c>
      <c r="F3" s="376" t="s">
        <v>290</v>
      </c>
      <c r="G3" s="377" t="s">
        <v>286</v>
      </c>
      <c r="H3" s="654"/>
      <c r="I3" s="641"/>
    </row>
    <row r="4" spans="1:9" s="149" customFormat="1" ht="43.5" customHeight="1">
      <c r="A4" s="378">
        <v>1</v>
      </c>
      <c r="B4" s="379" t="s">
        <v>562</v>
      </c>
      <c r="C4" s="380">
        <f t="shared" ref="C4:H4" si="0">C5+C7+C13+C15</f>
        <v>0</v>
      </c>
      <c r="D4" s="381">
        <f t="shared" si="0"/>
        <v>0</v>
      </c>
      <c r="E4" s="382">
        <f t="shared" si="0"/>
        <v>0</v>
      </c>
      <c r="F4" s="380">
        <f t="shared" si="0"/>
        <v>0</v>
      </c>
      <c r="G4" s="380">
        <f t="shared" si="0"/>
        <v>0</v>
      </c>
      <c r="H4" s="381">
        <f t="shared" si="0"/>
        <v>0</v>
      </c>
      <c r="I4" s="383">
        <f>I5+I7+I13+I15</f>
        <v>0</v>
      </c>
    </row>
    <row r="5" spans="1:9" s="160" customFormat="1" ht="43.5" customHeight="1">
      <c r="A5" s="159" t="s">
        <v>511</v>
      </c>
      <c r="B5" s="158" t="s">
        <v>639</v>
      </c>
      <c r="C5" s="239">
        <f t="shared" ref="C5:G5" si="1">C6</f>
        <v>0</v>
      </c>
      <c r="D5" s="240">
        <f t="shared" si="1"/>
        <v>0</v>
      </c>
      <c r="E5" s="241">
        <f t="shared" si="1"/>
        <v>0</v>
      </c>
      <c r="F5" s="239">
        <f t="shared" si="1"/>
        <v>0</v>
      </c>
      <c r="G5" s="239">
        <f t="shared" si="1"/>
        <v>0</v>
      </c>
      <c r="H5" s="242">
        <f>H6</f>
        <v>0</v>
      </c>
      <c r="I5" s="243">
        <f>H5</f>
        <v>0</v>
      </c>
    </row>
    <row r="6" spans="1:9" s="134" customFormat="1" ht="43.5" customHeight="1">
      <c r="A6" s="138"/>
      <c r="B6" s="19" t="s">
        <v>406</v>
      </c>
      <c r="C6" s="232"/>
      <c r="D6" s="244"/>
      <c r="E6" s="233"/>
      <c r="F6" s="234"/>
      <c r="G6" s="234">
        <f>F6+E6</f>
        <v>0</v>
      </c>
      <c r="H6" s="231">
        <f>G6</f>
        <v>0</v>
      </c>
      <c r="I6" s="318">
        <f t="shared" ref="I6:I69" si="2">H6</f>
        <v>0</v>
      </c>
    </row>
    <row r="7" spans="1:9" s="142" customFormat="1" ht="15" customHeight="1">
      <c r="A7" s="140" t="s">
        <v>512</v>
      </c>
      <c r="B7" s="176" t="s">
        <v>633</v>
      </c>
      <c r="C7" s="245">
        <f t="shared" ref="C7:H7" si="3">C8+C9+C10+C11+C12</f>
        <v>0</v>
      </c>
      <c r="D7" s="246">
        <f t="shared" si="3"/>
        <v>0</v>
      </c>
      <c r="E7" s="247">
        <f t="shared" si="3"/>
        <v>0</v>
      </c>
      <c r="F7" s="245">
        <f t="shared" si="3"/>
        <v>0</v>
      </c>
      <c r="G7" s="245">
        <f t="shared" si="3"/>
        <v>0</v>
      </c>
      <c r="H7" s="248">
        <f t="shared" si="3"/>
        <v>0</v>
      </c>
      <c r="I7" s="319">
        <f t="shared" si="2"/>
        <v>0</v>
      </c>
    </row>
    <row r="8" spans="1:9" ht="15" customHeight="1">
      <c r="A8" s="138"/>
      <c r="B8" s="133" t="s">
        <v>424</v>
      </c>
      <c r="C8" s="234"/>
      <c r="D8" s="244"/>
      <c r="E8" s="233"/>
      <c r="F8" s="234"/>
      <c r="G8" s="234">
        <f t="shared" ref="G8:G63" si="4">F8+E8</f>
        <v>0</v>
      </c>
      <c r="H8" s="231">
        <f>G8</f>
        <v>0</v>
      </c>
      <c r="I8" s="318">
        <f t="shared" si="2"/>
        <v>0</v>
      </c>
    </row>
    <row r="9" spans="1:9" ht="15" customHeight="1">
      <c r="A9" s="138"/>
      <c r="B9" s="133" t="s">
        <v>425</v>
      </c>
      <c r="C9" s="234"/>
      <c r="D9" s="244"/>
      <c r="E9" s="233"/>
      <c r="F9" s="234"/>
      <c r="G9" s="234">
        <f t="shared" si="4"/>
        <v>0</v>
      </c>
      <c r="H9" s="231">
        <f t="shared" ref="H9:H12" si="5">G9</f>
        <v>0</v>
      </c>
      <c r="I9" s="318">
        <f t="shared" si="2"/>
        <v>0</v>
      </c>
    </row>
    <row r="10" spans="1:9" ht="15" customHeight="1">
      <c r="A10" s="138"/>
      <c r="B10" s="133" t="s">
        <v>426</v>
      </c>
      <c r="C10" s="234"/>
      <c r="D10" s="244"/>
      <c r="E10" s="233"/>
      <c r="F10" s="234"/>
      <c r="G10" s="234">
        <f t="shared" si="4"/>
        <v>0</v>
      </c>
      <c r="H10" s="231">
        <f t="shared" si="5"/>
        <v>0</v>
      </c>
      <c r="I10" s="318">
        <f t="shared" si="2"/>
        <v>0</v>
      </c>
    </row>
    <row r="11" spans="1:9" ht="15" customHeight="1">
      <c r="A11" s="138"/>
      <c r="B11" s="133" t="s">
        <v>427</v>
      </c>
      <c r="C11" s="234"/>
      <c r="D11" s="244"/>
      <c r="E11" s="233"/>
      <c r="F11" s="234"/>
      <c r="G11" s="234">
        <f t="shared" si="4"/>
        <v>0</v>
      </c>
      <c r="H11" s="231">
        <f t="shared" si="5"/>
        <v>0</v>
      </c>
      <c r="I11" s="318">
        <f t="shared" si="2"/>
        <v>0</v>
      </c>
    </row>
    <row r="12" spans="1:9" ht="15" customHeight="1">
      <c r="A12" s="138"/>
      <c r="B12" s="133" t="s">
        <v>428</v>
      </c>
      <c r="C12" s="234"/>
      <c r="D12" s="244"/>
      <c r="E12" s="233"/>
      <c r="F12" s="234"/>
      <c r="G12" s="234">
        <f t="shared" si="4"/>
        <v>0</v>
      </c>
      <c r="H12" s="231">
        <f t="shared" si="5"/>
        <v>0</v>
      </c>
      <c r="I12" s="318">
        <f t="shared" si="2"/>
        <v>0</v>
      </c>
    </row>
    <row r="13" spans="1:9" s="142" customFormat="1" ht="15" customHeight="1">
      <c r="A13" s="140" t="s">
        <v>513</v>
      </c>
      <c r="B13" s="150" t="s">
        <v>386</v>
      </c>
      <c r="C13" s="245">
        <f t="shared" ref="C13:H13" si="6">C14</f>
        <v>0</v>
      </c>
      <c r="D13" s="246">
        <f t="shared" si="6"/>
        <v>0</v>
      </c>
      <c r="E13" s="247">
        <f t="shared" si="6"/>
        <v>0</v>
      </c>
      <c r="F13" s="245">
        <f t="shared" si="6"/>
        <v>0</v>
      </c>
      <c r="G13" s="245">
        <f t="shared" si="6"/>
        <v>0</v>
      </c>
      <c r="H13" s="248">
        <f t="shared" si="6"/>
        <v>0</v>
      </c>
      <c r="I13" s="319">
        <f t="shared" si="2"/>
        <v>0</v>
      </c>
    </row>
    <row r="14" spans="1:9" ht="15" customHeight="1">
      <c r="A14" s="138"/>
      <c r="B14" s="133" t="s">
        <v>403</v>
      </c>
      <c r="C14" s="234"/>
      <c r="D14" s="244"/>
      <c r="E14" s="233"/>
      <c r="F14" s="234"/>
      <c r="G14" s="234">
        <f t="shared" ref="G14" si="7">F14+E14</f>
        <v>0</v>
      </c>
      <c r="H14" s="231">
        <f>G14</f>
        <v>0</v>
      </c>
      <c r="I14" s="318">
        <f t="shared" si="2"/>
        <v>0</v>
      </c>
    </row>
    <row r="15" spans="1:9" s="142" customFormat="1" ht="15" customHeight="1">
      <c r="A15" s="140" t="s">
        <v>514</v>
      </c>
      <c r="B15" s="151" t="s">
        <v>387</v>
      </c>
      <c r="C15" s="245">
        <f t="shared" ref="C15:H15" si="8">C16</f>
        <v>0</v>
      </c>
      <c r="D15" s="246">
        <f t="shared" si="8"/>
        <v>0</v>
      </c>
      <c r="E15" s="247">
        <f t="shared" si="8"/>
        <v>0</v>
      </c>
      <c r="F15" s="245">
        <f t="shared" si="8"/>
        <v>0</v>
      </c>
      <c r="G15" s="245">
        <f t="shared" si="8"/>
        <v>0</v>
      </c>
      <c r="H15" s="248">
        <f t="shared" si="8"/>
        <v>0</v>
      </c>
      <c r="I15" s="319">
        <f t="shared" si="2"/>
        <v>0</v>
      </c>
    </row>
    <row r="16" spans="1:9" ht="15" customHeight="1">
      <c r="A16" s="138"/>
      <c r="B16" s="133" t="s">
        <v>507</v>
      </c>
      <c r="C16" s="232"/>
      <c r="D16" s="244"/>
      <c r="E16" s="233"/>
      <c r="F16" s="234"/>
      <c r="G16" s="234">
        <f t="shared" ref="G16" si="9">F16+E16</f>
        <v>0</v>
      </c>
      <c r="H16" s="231">
        <f>G16</f>
        <v>0</v>
      </c>
      <c r="I16" s="318">
        <f t="shared" si="2"/>
        <v>0</v>
      </c>
    </row>
    <row r="17" spans="1:9" s="139" customFormat="1" ht="15" customHeight="1">
      <c r="A17" s="384" t="s">
        <v>495</v>
      </c>
      <c r="B17" s="385" t="s">
        <v>396</v>
      </c>
      <c r="C17" s="373">
        <f t="shared" ref="C17:H17" si="10">C18+C20+C22+C28+C30+C32+C34</f>
        <v>0</v>
      </c>
      <c r="D17" s="386">
        <f t="shared" si="10"/>
        <v>0</v>
      </c>
      <c r="E17" s="387">
        <f t="shared" si="10"/>
        <v>0</v>
      </c>
      <c r="F17" s="373">
        <f t="shared" si="10"/>
        <v>0</v>
      </c>
      <c r="G17" s="373">
        <f t="shared" si="10"/>
        <v>0</v>
      </c>
      <c r="H17" s="388">
        <f t="shared" si="10"/>
        <v>0</v>
      </c>
      <c r="I17" s="389">
        <f t="shared" si="2"/>
        <v>0</v>
      </c>
    </row>
    <row r="18" spans="1:9" s="142" customFormat="1" ht="15" customHeight="1">
      <c r="A18" s="147" t="s">
        <v>515</v>
      </c>
      <c r="B18" s="144" t="s">
        <v>269</v>
      </c>
      <c r="C18" s="245">
        <f t="shared" ref="C18:H18" si="11">C19</f>
        <v>0</v>
      </c>
      <c r="D18" s="246"/>
      <c r="E18" s="247">
        <f>D18</f>
        <v>0</v>
      </c>
      <c r="F18" s="245">
        <f t="shared" si="11"/>
        <v>0</v>
      </c>
      <c r="G18" s="245">
        <f t="shared" si="11"/>
        <v>0</v>
      </c>
      <c r="H18" s="248">
        <f t="shared" si="11"/>
        <v>0</v>
      </c>
      <c r="I18" s="319"/>
    </row>
    <row r="19" spans="1:9" ht="15" customHeight="1">
      <c r="A19" s="148"/>
      <c r="B19" s="133" t="s">
        <v>402</v>
      </c>
      <c r="C19" s="232"/>
      <c r="D19" s="244"/>
      <c r="E19" s="233"/>
      <c r="F19" s="234"/>
      <c r="G19" s="234">
        <f t="shared" ref="G19" si="12">F19+E19</f>
        <v>0</v>
      </c>
      <c r="H19" s="231">
        <f>G19</f>
        <v>0</v>
      </c>
      <c r="I19" s="318">
        <f t="shared" si="2"/>
        <v>0</v>
      </c>
    </row>
    <row r="20" spans="1:9" s="142" customFormat="1" ht="15" customHeight="1">
      <c r="A20" s="147" t="s">
        <v>516</v>
      </c>
      <c r="B20" s="150" t="s">
        <v>268</v>
      </c>
      <c r="C20" s="245">
        <f t="shared" ref="C20:H20" si="13">C21</f>
        <v>0</v>
      </c>
      <c r="D20" s="246">
        <f t="shared" si="13"/>
        <v>0</v>
      </c>
      <c r="E20" s="247">
        <f t="shared" si="13"/>
        <v>0</v>
      </c>
      <c r="F20" s="245">
        <f t="shared" si="13"/>
        <v>0</v>
      </c>
      <c r="G20" s="245">
        <f t="shared" si="13"/>
        <v>0</v>
      </c>
      <c r="H20" s="248">
        <f t="shared" si="13"/>
        <v>0</v>
      </c>
      <c r="I20" s="319">
        <f t="shared" si="2"/>
        <v>0</v>
      </c>
    </row>
    <row r="21" spans="1:9" ht="15" customHeight="1">
      <c r="A21" s="148"/>
      <c r="B21" s="133" t="s">
        <v>405</v>
      </c>
      <c r="C21" s="232"/>
      <c r="D21" s="244"/>
      <c r="E21" s="233"/>
      <c r="F21" s="234"/>
      <c r="G21" s="234">
        <f t="shared" ref="G21" si="14">F21+E21</f>
        <v>0</v>
      </c>
      <c r="H21" s="231">
        <f>G21</f>
        <v>0</v>
      </c>
      <c r="I21" s="318">
        <f t="shared" si="2"/>
        <v>0</v>
      </c>
    </row>
    <row r="22" spans="1:9" s="142" customFormat="1" ht="15" customHeight="1">
      <c r="A22" s="147" t="s">
        <v>517</v>
      </c>
      <c r="B22" s="144" t="s">
        <v>640</v>
      </c>
      <c r="C22" s="245">
        <f t="shared" ref="C22:H22" si="15">C23+C24+C25+C26+C27</f>
        <v>0</v>
      </c>
      <c r="D22" s="246">
        <f t="shared" si="15"/>
        <v>0</v>
      </c>
      <c r="E22" s="247">
        <f t="shared" si="15"/>
        <v>0</v>
      </c>
      <c r="F22" s="245">
        <f t="shared" si="15"/>
        <v>0</v>
      </c>
      <c r="G22" s="245">
        <f t="shared" si="15"/>
        <v>0</v>
      </c>
      <c r="H22" s="248">
        <f t="shared" si="15"/>
        <v>0</v>
      </c>
      <c r="I22" s="319">
        <f t="shared" si="2"/>
        <v>0</v>
      </c>
    </row>
    <row r="23" spans="1:9" ht="15" customHeight="1">
      <c r="A23" s="148"/>
      <c r="B23" s="133" t="s">
        <v>397</v>
      </c>
      <c r="C23" s="232"/>
      <c r="D23" s="244"/>
      <c r="E23" s="233"/>
      <c r="F23" s="234"/>
      <c r="G23" s="234">
        <f t="shared" ref="G23" si="16">F23+E23</f>
        <v>0</v>
      </c>
      <c r="H23" s="231">
        <f>G23</f>
        <v>0</v>
      </c>
      <c r="I23" s="318">
        <f t="shared" si="2"/>
        <v>0</v>
      </c>
    </row>
    <row r="24" spans="1:9" ht="15" customHeight="1">
      <c r="A24" s="148"/>
      <c r="B24" s="133" t="s">
        <v>398</v>
      </c>
      <c r="C24" s="232"/>
      <c r="D24" s="244"/>
      <c r="E24" s="233"/>
      <c r="F24" s="234"/>
      <c r="G24" s="234">
        <f t="shared" si="4"/>
        <v>0</v>
      </c>
      <c r="H24" s="231">
        <f t="shared" ref="H24:H27" si="17">G24</f>
        <v>0</v>
      </c>
      <c r="I24" s="318">
        <f t="shared" si="2"/>
        <v>0</v>
      </c>
    </row>
    <row r="25" spans="1:9" ht="15" customHeight="1">
      <c r="A25" s="148"/>
      <c r="B25" s="133" t="s">
        <v>399</v>
      </c>
      <c r="C25" s="232"/>
      <c r="D25" s="244"/>
      <c r="E25" s="233"/>
      <c r="F25" s="234"/>
      <c r="G25" s="234">
        <f t="shared" si="4"/>
        <v>0</v>
      </c>
      <c r="H25" s="231">
        <f t="shared" si="17"/>
        <v>0</v>
      </c>
      <c r="I25" s="318">
        <f t="shared" si="2"/>
        <v>0</v>
      </c>
    </row>
    <row r="26" spans="1:9" ht="15" customHeight="1">
      <c r="A26" s="148"/>
      <c r="B26" s="133" t="s">
        <v>400</v>
      </c>
      <c r="C26" s="232"/>
      <c r="D26" s="244"/>
      <c r="E26" s="233"/>
      <c r="F26" s="234"/>
      <c r="G26" s="234">
        <f t="shared" si="4"/>
        <v>0</v>
      </c>
      <c r="H26" s="231">
        <f t="shared" si="17"/>
        <v>0</v>
      </c>
      <c r="I26" s="318">
        <f t="shared" si="2"/>
        <v>0</v>
      </c>
    </row>
    <row r="27" spans="1:9" ht="15" customHeight="1">
      <c r="A27" s="148"/>
      <c r="B27" s="133" t="s">
        <v>401</v>
      </c>
      <c r="C27" s="232"/>
      <c r="D27" s="244"/>
      <c r="E27" s="233"/>
      <c r="F27" s="234"/>
      <c r="G27" s="234">
        <f t="shared" si="4"/>
        <v>0</v>
      </c>
      <c r="H27" s="231">
        <f t="shared" si="17"/>
        <v>0</v>
      </c>
      <c r="I27" s="318">
        <f t="shared" si="2"/>
        <v>0</v>
      </c>
    </row>
    <row r="28" spans="1:9" s="142" customFormat="1" ht="15" customHeight="1">
      <c r="A28" s="147" t="s">
        <v>518</v>
      </c>
      <c r="B28" s="144" t="s">
        <v>267</v>
      </c>
      <c r="C28" s="245">
        <f t="shared" ref="C28:H28" si="18">C29</f>
        <v>0</v>
      </c>
      <c r="D28" s="246"/>
      <c r="E28" s="247">
        <f t="shared" si="18"/>
        <v>0</v>
      </c>
      <c r="F28" s="245">
        <f t="shared" si="18"/>
        <v>0</v>
      </c>
      <c r="G28" s="245">
        <f t="shared" si="18"/>
        <v>0</v>
      </c>
      <c r="H28" s="248">
        <f t="shared" si="18"/>
        <v>0</v>
      </c>
      <c r="I28" s="319"/>
    </row>
    <row r="29" spans="1:9" ht="15" customHeight="1">
      <c r="A29" s="148"/>
      <c r="B29" s="133" t="s">
        <v>508</v>
      </c>
      <c r="C29" s="232"/>
      <c r="D29" s="244"/>
      <c r="E29" s="233"/>
      <c r="F29" s="234"/>
      <c r="G29" s="234">
        <f t="shared" ref="G29" si="19">F29+E29</f>
        <v>0</v>
      </c>
      <c r="H29" s="231">
        <f>G29</f>
        <v>0</v>
      </c>
      <c r="I29" s="318">
        <f t="shared" si="2"/>
        <v>0</v>
      </c>
    </row>
    <row r="30" spans="1:9" s="142" customFormat="1" ht="15" customHeight="1">
      <c r="A30" s="147" t="s">
        <v>519</v>
      </c>
      <c r="B30" s="150" t="s">
        <v>388</v>
      </c>
      <c r="C30" s="245">
        <f t="shared" ref="C30:H30" si="20">C31</f>
        <v>0</v>
      </c>
      <c r="D30" s="246">
        <f t="shared" si="20"/>
        <v>0</v>
      </c>
      <c r="E30" s="247">
        <f t="shared" si="20"/>
        <v>0</v>
      </c>
      <c r="F30" s="245">
        <f t="shared" si="20"/>
        <v>0</v>
      </c>
      <c r="G30" s="245">
        <f t="shared" si="20"/>
        <v>0</v>
      </c>
      <c r="H30" s="248">
        <f t="shared" si="20"/>
        <v>0</v>
      </c>
      <c r="I30" s="319">
        <f t="shared" si="2"/>
        <v>0</v>
      </c>
    </row>
    <row r="31" spans="1:9" ht="15" customHeight="1">
      <c r="A31" s="148"/>
      <c r="B31" s="19" t="s">
        <v>404</v>
      </c>
      <c r="C31" s="232"/>
      <c r="D31" s="244"/>
      <c r="E31" s="233"/>
      <c r="F31" s="234"/>
      <c r="G31" s="234">
        <f t="shared" ref="G31" si="21">F31+E31</f>
        <v>0</v>
      </c>
      <c r="H31" s="231">
        <f>G31</f>
        <v>0</v>
      </c>
      <c r="I31" s="318">
        <f t="shared" si="2"/>
        <v>0</v>
      </c>
    </row>
    <row r="32" spans="1:9" s="142" customFormat="1" ht="15" customHeight="1">
      <c r="A32" s="147" t="s">
        <v>520</v>
      </c>
      <c r="B32" s="150" t="s">
        <v>266</v>
      </c>
      <c r="C32" s="245">
        <f t="shared" ref="C32:H32" si="22">C33</f>
        <v>0</v>
      </c>
      <c r="D32" s="246">
        <f t="shared" si="22"/>
        <v>0</v>
      </c>
      <c r="E32" s="247">
        <f t="shared" si="22"/>
        <v>0</v>
      </c>
      <c r="F32" s="245">
        <f t="shared" si="22"/>
        <v>0</v>
      </c>
      <c r="G32" s="245">
        <f t="shared" si="22"/>
        <v>0</v>
      </c>
      <c r="H32" s="248">
        <f t="shared" si="22"/>
        <v>0</v>
      </c>
      <c r="I32" s="319">
        <f t="shared" si="2"/>
        <v>0</v>
      </c>
    </row>
    <row r="33" spans="1:9" ht="15" customHeight="1">
      <c r="A33" s="148"/>
      <c r="B33" s="19" t="s">
        <v>508</v>
      </c>
      <c r="C33" s="232"/>
      <c r="D33" s="244"/>
      <c r="E33" s="233"/>
      <c r="F33" s="234"/>
      <c r="G33" s="234">
        <f t="shared" ref="G33" si="23">F33+E33</f>
        <v>0</v>
      </c>
      <c r="H33" s="231">
        <f>G33</f>
        <v>0</v>
      </c>
      <c r="I33" s="318">
        <f t="shared" si="2"/>
        <v>0</v>
      </c>
    </row>
    <row r="34" spans="1:9" s="142" customFormat="1" ht="30.75" customHeight="1">
      <c r="A34" s="147" t="s">
        <v>521</v>
      </c>
      <c r="B34" s="141" t="s">
        <v>635</v>
      </c>
      <c r="C34" s="245">
        <f t="shared" ref="C34:H34" si="24">C35+C36</f>
        <v>0</v>
      </c>
      <c r="D34" s="246">
        <f t="shared" si="24"/>
        <v>0</v>
      </c>
      <c r="E34" s="247">
        <f t="shared" si="24"/>
        <v>0</v>
      </c>
      <c r="F34" s="245">
        <f t="shared" si="24"/>
        <v>0</v>
      </c>
      <c r="G34" s="245">
        <f t="shared" si="24"/>
        <v>0</v>
      </c>
      <c r="H34" s="248">
        <f t="shared" si="24"/>
        <v>0</v>
      </c>
      <c r="I34" s="319">
        <f t="shared" si="2"/>
        <v>0</v>
      </c>
    </row>
    <row r="35" spans="1:9" ht="30.75" customHeight="1">
      <c r="A35" s="148"/>
      <c r="B35" s="19" t="s">
        <v>496</v>
      </c>
      <c r="C35" s="232"/>
      <c r="D35" s="244"/>
      <c r="E35" s="233"/>
      <c r="F35" s="234"/>
      <c r="G35" s="234">
        <f t="shared" ref="G35" si="25">F35+E35</f>
        <v>0</v>
      </c>
      <c r="H35" s="231">
        <f>G35</f>
        <v>0</v>
      </c>
      <c r="I35" s="318">
        <f t="shared" si="2"/>
        <v>0</v>
      </c>
    </row>
    <row r="36" spans="1:9" ht="30.75" customHeight="1">
      <c r="A36" s="148"/>
      <c r="B36" s="19" t="s">
        <v>409</v>
      </c>
      <c r="C36" s="232"/>
      <c r="D36" s="244"/>
      <c r="E36" s="233"/>
      <c r="F36" s="234"/>
      <c r="G36" s="234">
        <f t="shared" si="4"/>
        <v>0</v>
      </c>
      <c r="H36" s="231">
        <f>G36</f>
        <v>0</v>
      </c>
      <c r="I36" s="318">
        <f t="shared" si="2"/>
        <v>0</v>
      </c>
    </row>
    <row r="37" spans="1:9" s="139" customFormat="1" ht="15" customHeight="1">
      <c r="A37" s="384" t="s">
        <v>497</v>
      </c>
      <c r="B37" s="385" t="s">
        <v>265</v>
      </c>
      <c r="C37" s="373">
        <f t="shared" ref="C37:H37" si="26">C38+C40+C43</f>
        <v>0</v>
      </c>
      <c r="D37" s="386">
        <f t="shared" si="26"/>
        <v>0</v>
      </c>
      <c r="E37" s="387">
        <f t="shared" si="26"/>
        <v>0</v>
      </c>
      <c r="F37" s="373">
        <f t="shared" si="26"/>
        <v>0</v>
      </c>
      <c r="G37" s="373">
        <f t="shared" si="26"/>
        <v>0</v>
      </c>
      <c r="H37" s="388">
        <f t="shared" si="26"/>
        <v>0</v>
      </c>
      <c r="I37" s="389">
        <f t="shared" si="2"/>
        <v>0</v>
      </c>
    </row>
    <row r="38" spans="1:9" s="142" customFormat="1" ht="15" customHeight="1">
      <c r="A38" s="147" t="s">
        <v>522</v>
      </c>
      <c r="B38" s="150" t="s">
        <v>389</v>
      </c>
      <c r="C38" s="245">
        <f t="shared" ref="C38:H38" si="27">C39</f>
        <v>0</v>
      </c>
      <c r="D38" s="246">
        <f t="shared" si="27"/>
        <v>0</v>
      </c>
      <c r="E38" s="247">
        <f t="shared" si="27"/>
        <v>0</v>
      </c>
      <c r="F38" s="245">
        <f t="shared" si="27"/>
        <v>0</v>
      </c>
      <c r="G38" s="245">
        <f t="shared" si="27"/>
        <v>0</v>
      </c>
      <c r="H38" s="248">
        <f t="shared" si="27"/>
        <v>0</v>
      </c>
      <c r="I38" s="319">
        <f t="shared" si="2"/>
        <v>0</v>
      </c>
    </row>
    <row r="39" spans="1:9" ht="16.5" customHeight="1">
      <c r="A39" s="148"/>
      <c r="B39" s="19" t="s">
        <v>508</v>
      </c>
      <c r="C39" s="232"/>
      <c r="D39" s="244"/>
      <c r="E39" s="233"/>
      <c r="F39" s="234"/>
      <c r="G39" s="234">
        <f t="shared" ref="G39" si="28">F39+E39</f>
        <v>0</v>
      </c>
      <c r="H39" s="231">
        <f>G39</f>
        <v>0</v>
      </c>
      <c r="I39" s="318">
        <f t="shared" si="2"/>
        <v>0</v>
      </c>
    </row>
    <row r="40" spans="1:9" s="142" customFormat="1" ht="29.25" customHeight="1">
      <c r="A40" s="147" t="s">
        <v>523</v>
      </c>
      <c r="B40" s="144" t="s">
        <v>390</v>
      </c>
      <c r="C40" s="245">
        <f t="shared" ref="C40:H40" si="29">C41+C42</f>
        <v>0</v>
      </c>
      <c r="D40" s="246">
        <f t="shared" si="29"/>
        <v>0</v>
      </c>
      <c r="E40" s="247">
        <f t="shared" si="29"/>
        <v>0</v>
      </c>
      <c r="F40" s="245">
        <f t="shared" si="29"/>
        <v>0</v>
      </c>
      <c r="G40" s="245">
        <f t="shared" si="29"/>
        <v>0</v>
      </c>
      <c r="H40" s="248">
        <f t="shared" si="29"/>
        <v>0</v>
      </c>
      <c r="I40" s="319">
        <f t="shared" si="2"/>
        <v>0</v>
      </c>
    </row>
    <row r="41" spans="1:9" ht="29.25" customHeight="1">
      <c r="A41" s="148"/>
      <c r="B41" s="19" t="s">
        <v>407</v>
      </c>
      <c r="C41" s="232"/>
      <c r="D41" s="244"/>
      <c r="E41" s="233"/>
      <c r="F41" s="234"/>
      <c r="G41" s="234">
        <f t="shared" ref="G41" si="30">F41+E41</f>
        <v>0</v>
      </c>
      <c r="H41" s="231">
        <f>G41</f>
        <v>0</v>
      </c>
      <c r="I41" s="318">
        <f t="shared" si="2"/>
        <v>0</v>
      </c>
    </row>
    <row r="42" spans="1:9" ht="29.25" customHeight="1">
      <c r="A42" s="148"/>
      <c r="B42" s="19" t="s">
        <v>408</v>
      </c>
      <c r="C42" s="232"/>
      <c r="D42" s="244"/>
      <c r="E42" s="233"/>
      <c r="F42" s="234"/>
      <c r="G42" s="234">
        <f t="shared" si="4"/>
        <v>0</v>
      </c>
      <c r="H42" s="231">
        <f>G42</f>
        <v>0</v>
      </c>
      <c r="I42" s="318">
        <f t="shared" si="2"/>
        <v>0</v>
      </c>
    </row>
    <row r="43" spans="1:9" s="142" customFormat="1" ht="15" customHeight="1">
      <c r="A43" s="147" t="s">
        <v>524</v>
      </c>
      <c r="B43" s="150" t="s">
        <v>391</v>
      </c>
      <c r="C43" s="245">
        <f t="shared" ref="C43:H43" si="31">C44</f>
        <v>0</v>
      </c>
      <c r="D43" s="246">
        <f t="shared" si="31"/>
        <v>0</v>
      </c>
      <c r="E43" s="247">
        <f t="shared" si="31"/>
        <v>0</v>
      </c>
      <c r="F43" s="245">
        <f t="shared" si="31"/>
        <v>0</v>
      </c>
      <c r="G43" s="245">
        <f t="shared" si="31"/>
        <v>0</v>
      </c>
      <c r="H43" s="248">
        <f t="shared" si="31"/>
        <v>0</v>
      </c>
      <c r="I43" s="319">
        <f t="shared" si="2"/>
        <v>0</v>
      </c>
    </row>
    <row r="44" spans="1:9" ht="15" customHeight="1">
      <c r="A44" s="156"/>
      <c r="B44" s="19" t="s">
        <v>508</v>
      </c>
      <c r="C44" s="232"/>
      <c r="D44" s="244"/>
      <c r="E44" s="233"/>
      <c r="F44" s="234"/>
      <c r="G44" s="234">
        <f t="shared" ref="G44" si="32">F44+E44</f>
        <v>0</v>
      </c>
      <c r="H44" s="231">
        <f>G44</f>
        <v>0</v>
      </c>
      <c r="I44" s="318">
        <f t="shared" si="2"/>
        <v>0</v>
      </c>
    </row>
    <row r="45" spans="1:9" s="139" customFormat="1" ht="15" customHeight="1">
      <c r="A45" s="384" t="s">
        <v>498</v>
      </c>
      <c r="B45" s="385" t="s">
        <v>264</v>
      </c>
      <c r="C45" s="373">
        <f t="shared" ref="C45:H45" si="33">C46+C49+C52+C54+C56+C58+C60+C64</f>
        <v>0</v>
      </c>
      <c r="D45" s="386">
        <f t="shared" si="33"/>
        <v>0</v>
      </c>
      <c r="E45" s="387">
        <f t="shared" si="33"/>
        <v>0</v>
      </c>
      <c r="F45" s="373">
        <f t="shared" si="33"/>
        <v>0</v>
      </c>
      <c r="G45" s="373">
        <f t="shared" si="33"/>
        <v>0</v>
      </c>
      <c r="H45" s="388">
        <f t="shared" si="33"/>
        <v>0</v>
      </c>
      <c r="I45" s="389">
        <f t="shared" si="2"/>
        <v>0</v>
      </c>
    </row>
    <row r="46" spans="1:9" s="142" customFormat="1" ht="15" customHeight="1">
      <c r="A46" s="147" t="s">
        <v>525</v>
      </c>
      <c r="B46" s="144" t="s">
        <v>636</v>
      </c>
      <c r="C46" s="245">
        <f t="shared" ref="C46:H46" si="34">C47+C48</f>
        <v>0</v>
      </c>
      <c r="D46" s="246">
        <f t="shared" si="34"/>
        <v>0</v>
      </c>
      <c r="E46" s="247">
        <f t="shared" si="34"/>
        <v>0</v>
      </c>
      <c r="F46" s="245">
        <f t="shared" si="34"/>
        <v>0</v>
      </c>
      <c r="G46" s="245">
        <f t="shared" si="34"/>
        <v>0</v>
      </c>
      <c r="H46" s="248">
        <f t="shared" si="34"/>
        <v>0</v>
      </c>
      <c r="I46" s="319">
        <f t="shared" si="2"/>
        <v>0</v>
      </c>
    </row>
    <row r="47" spans="1:9" ht="15" customHeight="1">
      <c r="A47" s="148"/>
      <c r="B47" s="19" t="s">
        <v>410</v>
      </c>
      <c r="C47" s="232"/>
      <c r="D47" s="244"/>
      <c r="E47" s="233"/>
      <c r="F47" s="234"/>
      <c r="G47" s="234">
        <f t="shared" ref="G47" si="35">F47+E47</f>
        <v>0</v>
      </c>
      <c r="H47" s="231">
        <f>G47</f>
        <v>0</v>
      </c>
      <c r="I47" s="318">
        <f t="shared" si="2"/>
        <v>0</v>
      </c>
    </row>
    <row r="48" spans="1:9" ht="29.25" customHeight="1">
      <c r="A48" s="148"/>
      <c r="B48" s="19" t="s">
        <v>499</v>
      </c>
      <c r="C48" s="232"/>
      <c r="D48" s="244"/>
      <c r="E48" s="233"/>
      <c r="F48" s="234"/>
      <c r="G48" s="234">
        <f t="shared" si="4"/>
        <v>0</v>
      </c>
      <c r="H48" s="231">
        <f>G48</f>
        <v>0</v>
      </c>
      <c r="I48" s="318">
        <f t="shared" si="2"/>
        <v>0</v>
      </c>
    </row>
    <row r="49" spans="1:9" s="142" customFormat="1" ht="15" customHeight="1">
      <c r="A49" s="147" t="s">
        <v>526</v>
      </c>
      <c r="B49" s="144" t="s">
        <v>637</v>
      </c>
      <c r="C49" s="245">
        <f t="shared" ref="C49:H49" si="36">C50+C51</f>
        <v>0</v>
      </c>
      <c r="D49" s="246">
        <f t="shared" si="36"/>
        <v>0</v>
      </c>
      <c r="E49" s="247">
        <f t="shared" si="36"/>
        <v>0</v>
      </c>
      <c r="F49" s="245">
        <f t="shared" si="36"/>
        <v>0</v>
      </c>
      <c r="G49" s="245">
        <f t="shared" si="36"/>
        <v>0</v>
      </c>
      <c r="H49" s="248">
        <f t="shared" si="36"/>
        <v>0</v>
      </c>
      <c r="I49" s="319">
        <f t="shared" si="2"/>
        <v>0</v>
      </c>
    </row>
    <row r="50" spans="1:9" ht="15" customHeight="1">
      <c r="A50" s="148"/>
      <c r="B50" s="19" t="s">
        <v>415</v>
      </c>
      <c r="C50" s="232"/>
      <c r="D50" s="244"/>
      <c r="E50" s="233"/>
      <c r="F50" s="234"/>
      <c r="G50" s="234">
        <f t="shared" ref="G50" si="37">F50+E50</f>
        <v>0</v>
      </c>
      <c r="H50" s="231">
        <f>G50</f>
        <v>0</v>
      </c>
      <c r="I50" s="318">
        <f t="shared" si="2"/>
        <v>0</v>
      </c>
    </row>
    <row r="51" spans="1:9" ht="15" customHeight="1">
      <c r="A51" s="148"/>
      <c r="B51" s="19" t="s">
        <v>416</v>
      </c>
      <c r="C51" s="232"/>
      <c r="D51" s="244"/>
      <c r="E51" s="233"/>
      <c r="F51" s="234"/>
      <c r="G51" s="234">
        <f t="shared" si="4"/>
        <v>0</v>
      </c>
      <c r="H51" s="231">
        <f>G51</f>
        <v>0</v>
      </c>
      <c r="I51" s="318">
        <f t="shared" si="2"/>
        <v>0</v>
      </c>
    </row>
    <row r="52" spans="1:9" s="142" customFormat="1" ht="15" customHeight="1">
      <c r="A52" s="147" t="s">
        <v>527</v>
      </c>
      <c r="B52" s="150" t="s">
        <v>263</v>
      </c>
      <c r="C52" s="245">
        <f t="shared" ref="C52:H52" si="38">C53</f>
        <v>0</v>
      </c>
      <c r="D52" s="246">
        <f t="shared" si="38"/>
        <v>0</v>
      </c>
      <c r="E52" s="247">
        <f t="shared" si="38"/>
        <v>0</v>
      </c>
      <c r="F52" s="245">
        <f t="shared" si="38"/>
        <v>0</v>
      </c>
      <c r="G52" s="245">
        <f t="shared" si="38"/>
        <v>0</v>
      </c>
      <c r="H52" s="248">
        <f t="shared" si="38"/>
        <v>0</v>
      </c>
      <c r="I52" s="319">
        <f t="shared" si="2"/>
        <v>0</v>
      </c>
    </row>
    <row r="53" spans="1:9" ht="15" customHeight="1">
      <c r="A53" s="148"/>
      <c r="B53" s="19" t="s">
        <v>508</v>
      </c>
      <c r="C53" s="232"/>
      <c r="D53" s="244"/>
      <c r="E53" s="233"/>
      <c r="F53" s="234"/>
      <c r="G53" s="234">
        <f t="shared" ref="G53" si="39">F53+E53</f>
        <v>0</v>
      </c>
      <c r="H53" s="231">
        <f>G53</f>
        <v>0</v>
      </c>
      <c r="I53" s="318">
        <f t="shared" si="2"/>
        <v>0</v>
      </c>
    </row>
    <row r="54" spans="1:9" s="142" customFormat="1" ht="15" customHeight="1">
      <c r="A54" s="147" t="s">
        <v>528</v>
      </c>
      <c r="B54" s="150" t="s">
        <v>262</v>
      </c>
      <c r="C54" s="245">
        <f t="shared" ref="C54:H54" si="40">C55</f>
        <v>0</v>
      </c>
      <c r="D54" s="246">
        <f t="shared" si="40"/>
        <v>0</v>
      </c>
      <c r="E54" s="247">
        <f t="shared" si="40"/>
        <v>0</v>
      </c>
      <c r="F54" s="245">
        <f t="shared" si="40"/>
        <v>0</v>
      </c>
      <c r="G54" s="245">
        <f t="shared" si="40"/>
        <v>0</v>
      </c>
      <c r="H54" s="248">
        <f t="shared" si="40"/>
        <v>0</v>
      </c>
      <c r="I54" s="319">
        <f t="shared" si="2"/>
        <v>0</v>
      </c>
    </row>
    <row r="55" spans="1:9" ht="15" customHeight="1">
      <c r="A55" s="148"/>
      <c r="B55" s="19" t="s">
        <v>411</v>
      </c>
      <c r="C55" s="232"/>
      <c r="D55" s="244"/>
      <c r="E55" s="233"/>
      <c r="F55" s="234"/>
      <c r="G55" s="234">
        <f t="shared" ref="G55" si="41">F55+E55</f>
        <v>0</v>
      </c>
      <c r="H55" s="231">
        <f>G55</f>
        <v>0</v>
      </c>
      <c r="I55" s="318">
        <f t="shared" si="2"/>
        <v>0</v>
      </c>
    </row>
    <row r="56" spans="1:9" s="142" customFormat="1" ht="15" customHeight="1">
      <c r="A56" s="147" t="s">
        <v>529</v>
      </c>
      <c r="B56" s="150" t="s">
        <v>261</v>
      </c>
      <c r="C56" s="245">
        <f t="shared" ref="C56:H56" si="42">C57</f>
        <v>0</v>
      </c>
      <c r="D56" s="246">
        <f t="shared" si="42"/>
        <v>0</v>
      </c>
      <c r="E56" s="247">
        <f t="shared" si="42"/>
        <v>0</v>
      </c>
      <c r="F56" s="245">
        <f t="shared" si="42"/>
        <v>0</v>
      </c>
      <c r="G56" s="245">
        <f t="shared" si="42"/>
        <v>0</v>
      </c>
      <c r="H56" s="248">
        <f t="shared" si="42"/>
        <v>0</v>
      </c>
      <c r="I56" s="319">
        <f t="shared" si="2"/>
        <v>0</v>
      </c>
    </row>
    <row r="57" spans="1:9" ht="15" customHeight="1">
      <c r="A57" s="148"/>
      <c r="B57" s="19" t="s">
        <v>417</v>
      </c>
      <c r="C57" s="232"/>
      <c r="D57" s="244"/>
      <c r="E57" s="233"/>
      <c r="F57" s="234"/>
      <c r="G57" s="234">
        <f t="shared" ref="G57" si="43">F57+E57</f>
        <v>0</v>
      </c>
      <c r="H57" s="231">
        <f>G57</f>
        <v>0</v>
      </c>
      <c r="I57" s="318">
        <f t="shared" si="2"/>
        <v>0</v>
      </c>
    </row>
    <row r="58" spans="1:9" s="142" customFormat="1" ht="15" customHeight="1">
      <c r="A58" s="147" t="s">
        <v>530</v>
      </c>
      <c r="B58" s="150" t="s">
        <v>260</v>
      </c>
      <c r="C58" s="245">
        <f t="shared" ref="C58:H58" si="44">C59</f>
        <v>0</v>
      </c>
      <c r="D58" s="246">
        <f t="shared" si="44"/>
        <v>0</v>
      </c>
      <c r="E58" s="247">
        <f t="shared" si="44"/>
        <v>0</v>
      </c>
      <c r="F58" s="245">
        <f t="shared" si="44"/>
        <v>0</v>
      </c>
      <c r="G58" s="245">
        <f t="shared" si="44"/>
        <v>0</v>
      </c>
      <c r="H58" s="248">
        <f t="shared" si="44"/>
        <v>0</v>
      </c>
      <c r="I58" s="319">
        <f t="shared" si="2"/>
        <v>0</v>
      </c>
    </row>
    <row r="59" spans="1:9" ht="15" customHeight="1">
      <c r="A59" s="148"/>
      <c r="B59" s="19" t="s">
        <v>508</v>
      </c>
      <c r="C59" s="232"/>
      <c r="D59" s="244"/>
      <c r="E59" s="233"/>
      <c r="F59" s="234"/>
      <c r="G59" s="234">
        <f t="shared" ref="G59" si="45">F59+E59</f>
        <v>0</v>
      </c>
      <c r="H59" s="231">
        <f>G59</f>
        <v>0</v>
      </c>
      <c r="I59" s="318">
        <f t="shared" si="2"/>
        <v>0</v>
      </c>
    </row>
    <row r="60" spans="1:9" s="142" customFormat="1" ht="30" customHeight="1">
      <c r="A60" s="147" t="s">
        <v>531</v>
      </c>
      <c r="B60" s="144" t="s">
        <v>259</v>
      </c>
      <c r="C60" s="245">
        <f t="shared" ref="C60:H60" si="46">C61+C62+C63</f>
        <v>0</v>
      </c>
      <c r="D60" s="246">
        <f t="shared" si="46"/>
        <v>0</v>
      </c>
      <c r="E60" s="247">
        <f t="shared" si="46"/>
        <v>0</v>
      </c>
      <c r="F60" s="245">
        <f t="shared" si="46"/>
        <v>0</v>
      </c>
      <c r="G60" s="245">
        <f t="shared" si="46"/>
        <v>0</v>
      </c>
      <c r="H60" s="248">
        <f t="shared" si="46"/>
        <v>0</v>
      </c>
      <c r="I60" s="319">
        <f t="shared" si="2"/>
        <v>0</v>
      </c>
    </row>
    <row r="61" spans="1:9" ht="30" customHeight="1">
      <c r="A61" s="148"/>
      <c r="B61" s="19" t="s">
        <v>412</v>
      </c>
      <c r="C61" s="232"/>
      <c r="D61" s="244"/>
      <c r="E61" s="233"/>
      <c r="F61" s="234"/>
      <c r="G61" s="234">
        <f t="shared" ref="G61" si="47">F61+E61</f>
        <v>0</v>
      </c>
      <c r="H61" s="231">
        <f>G61</f>
        <v>0</v>
      </c>
      <c r="I61" s="318">
        <f t="shared" si="2"/>
        <v>0</v>
      </c>
    </row>
    <row r="62" spans="1:9" ht="30" customHeight="1">
      <c r="A62" s="148"/>
      <c r="B62" s="19" t="s">
        <v>413</v>
      </c>
      <c r="C62" s="232"/>
      <c r="D62" s="244"/>
      <c r="E62" s="233"/>
      <c r="F62" s="234"/>
      <c r="G62" s="234">
        <f t="shared" si="4"/>
        <v>0</v>
      </c>
      <c r="H62" s="231">
        <f t="shared" ref="H62:H63" si="48">G62</f>
        <v>0</v>
      </c>
      <c r="I62" s="318">
        <f t="shared" si="2"/>
        <v>0</v>
      </c>
    </row>
    <row r="63" spans="1:9" ht="15" customHeight="1">
      <c r="A63" s="148"/>
      <c r="B63" s="19" t="s">
        <v>414</v>
      </c>
      <c r="C63" s="232"/>
      <c r="D63" s="244"/>
      <c r="E63" s="233"/>
      <c r="F63" s="234"/>
      <c r="G63" s="234">
        <f t="shared" si="4"/>
        <v>0</v>
      </c>
      <c r="H63" s="231">
        <f t="shared" si="48"/>
        <v>0</v>
      </c>
      <c r="I63" s="318">
        <f t="shared" si="2"/>
        <v>0</v>
      </c>
    </row>
    <row r="64" spans="1:9" s="142" customFormat="1" ht="15" customHeight="1">
      <c r="A64" s="147" t="s">
        <v>532</v>
      </c>
      <c r="B64" s="150" t="s">
        <v>258</v>
      </c>
      <c r="C64" s="245">
        <f t="shared" ref="C64:H64" si="49">C65</f>
        <v>0</v>
      </c>
      <c r="D64" s="246">
        <f t="shared" si="49"/>
        <v>0</v>
      </c>
      <c r="E64" s="247">
        <f t="shared" si="49"/>
        <v>0</v>
      </c>
      <c r="F64" s="245">
        <f t="shared" si="49"/>
        <v>0</v>
      </c>
      <c r="G64" s="245">
        <f t="shared" si="49"/>
        <v>0</v>
      </c>
      <c r="H64" s="248">
        <f t="shared" si="49"/>
        <v>0</v>
      </c>
      <c r="I64" s="319">
        <f t="shared" si="2"/>
        <v>0</v>
      </c>
    </row>
    <row r="65" spans="1:9" ht="15" customHeight="1">
      <c r="A65" s="156"/>
      <c r="B65" s="19" t="s">
        <v>507</v>
      </c>
      <c r="C65" s="232"/>
      <c r="D65" s="244"/>
      <c r="E65" s="233"/>
      <c r="F65" s="234"/>
      <c r="G65" s="234">
        <f t="shared" ref="G65" si="50">F65+E65</f>
        <v>0</v>
      </c>
      <c r="H65" s="231">
        <f>G65</f>
        <v>0</v>
      </c>
      <c r="I65" s="318">
        <f t="shared" si="2"/>
        <v>0</v>
      </c>
    </row>
    <row r="66" spans="1:9" s="139" customFormat="1" ht="15" customHeight="1">
      <c r="A66" s="384" t="s">
        <v>500</v>
      </c>
      <c r="B66" s="385" t="s">
        <v>385</v>
      </c>
      <c r="C66" s="373">
        <f t="shared" ref="C66:H66" si="51">C67+C69+C76+C84</f>
        <v>0</v>
      </c>
      <c r="D66" s="386">
        <f t="shared" si="51"/>
        <v>0</v>
      </c>
      <c r="E66" s="387">
        <f t="shared" si="51"/>
        <v>261450000</v>
      </c>
      <c r="F66" s="373">
        <f t="shared" si="51"/>
        <v>422050000</v>
      </c>
      <c r="G66" s="373">
        <f t="shared" si="51"/>
        <v>683500000</v>
      </c>
      <c r="H66" s="388">
        <f t="shared" si="51"/>
        <v>683500000</v>
      </c>
      <c r="I66" s="389">
        <f t="shared" si="2"/>
        <v>683500000</v>
      </c>
    </row>
    <row r="67" spans="1:9" s="142" customFormat="1" ht="15" customHeight="1">
      <c r="A67" s="147" t="s">
        <v>533</v>
      </c>
      <c r="B67" s="150" t="s">
        <v>383</v>
      </c>
      <c r="C67" s="245">
        <f t="shared" ref="C67:H67" si="52">C68</f>
        <v>0</v>
      </c>
      <c r="D67" s="246">
        <f t="shared" si="52"/>
        <v>0</v>
      </c>
      <c r="E67" s="247">
        <f t="shared" si="52"/>
        <v>0</v>
      </c>
      <c r="F67" s="245">
        <f t="shared" si="52"/>
        <v>0</v>
      </c>
      <c r="G67" s="245">
        <f t="shared" si="52"/>
        <v>0</v>
      </c>
      <c r="H67" s="248">
        <f t="shared" si="52"/>
        <v>0</v>
      </c>
      <c r="I67" s="319">
        <f t="shared" si="2"/>
        <v>0</v>
      </c>
    </row>
    <row r="68" spans="1:9" ht="15" customHeight="1">
      <c r="A68" s="148"/>
      <c r="B68" s="19" t="s">
        <v>507</v>
      </c>
      <c r="C68" s="232"/>
      <c r="D68" s="244"/>
      <c r="E68" s="233"/>
      <c r="F68" s="234"/>
      <c r="G68" s="234">
        <f t="shared" ref="G68" si="53">F68+E68</f>
        <v>0</v>
      </c>
      <c r="H68" s="231">
        <f>G68</f>
        <v>0</v>
      </c>
      <c r="I68" s="318">
        <f t="shared" si="2"/>
        <v>0</v>
      </c>
    </row>
    <row r="69" spans="1:9" s="142" customFormat="1" ht="15" customHeight="1">
      <c r="A69" s="147" t="s">
        <v>534</v>
      </c>
      <c r="B69" s="144" t="s">
        <v>257</v>
      </c>
      <c r="C69" s="245">
        <f t="shared" ref="C69:H69" si="54">C70+C71+C72+C73+C74+C75</f>
        <v>0</v>
      </c>
      <c r="D69" s="246">
        <f t="shared" si="54"/>
        <v>0</v>
      </c>
      <c r="E69" s="247">
        <f t="shared" si="54"/>
        <v>0</v>
      </c>
      <c r="F69" s="245">
        <f t="shared" si="54"/>
        <v>2500000</v>
      </c>
      <c r="G69" s="245">
        <f t="shared" si="54"/>
        <v>2500000</v>
      </c>
      <c r="H69" s="248">
        <f t="shared" si="54"/>
        <v>2500000</v>
      </c>
      <c r="I69" s="319">
        <f t="shared" si="2"/>
        <v>2500000</v>
      </c>
    </row>
    <row r="70" spans="1:9" ht="15" customHeight="1">
      <c r="A70" s="148"/>
      <c r="B70" s="19" t="s">
        <v>429</v>
      </c>
      <c r="C70" s="232"/>
      <c r="D70" s="244"/>
      <c r="E70" s="233"/>
      <c r="F70" s="234">
        <v>500000</v>
      </c>
      <c r="G70" s="234">
        <f t="shared" ref="G70:G102" si="55">F70+E70</f>
        <v>500000</v>
      </c>
      <c r="H70" s="231">
        <f>G70</f>
        <v>500000</v>
      </c>
      <c r="I70" s="318">
        <f t="shared" ref="I70:I103" si="56">H70</f>
        <v>500000</v>
      </c>
    </row>
    <row r="71" spans="1:9" ht="15" customHeight="1">
      <c r="A71" s="148"/>
      <c r="B71" s="19" t="s">
        <v>430</v>
      </c>
      <c r="C71" s="232"/>
      <c r="D71" s="244"/>
      <c r="E71" s="233"/>
      <c r="F71" s="234">
        <v>2000000</v>
      </c>
      <c r="G71" s="234">
        <f t="shared" si="55"/>
        <v>2000000</v>
      </c>
      <c r="H71" s="231">
        <f t="shared" ref="H71:H75" si="57">G71</f>
        <v>2000000</v>
      </c>
      <c r="I71" s="318">
        <f t="shared" si="56"/>
        <v>2000000</v>
      </c>
    </row>
    <row r="72" spans="1:9" ht="15" customHeight="1">
      <c r="A72" s="148"/>
      <c r="B72" s="19" t="s">
        <v>431</v>
      </c>
      <c r="C72" s="232"/>
      <c r="D72" s="244"/>
      <c r="E72" s="233"/>
      <c r="F72" s="234"/>
      <c r="G72" s="234">
        <f t="shared" si="55"/>
        <v>0</v>
      </c>
      <c r="H72" s="231">
        <f t="shared" si="57"/>
        <v>0</v>
      </c>
      <c r="I72" s="318">
        <f t="shared" si="56"/>
        <v>0</v>
      </c>
    </row>
    <row r="73" spans="1:9" ht="15" customHeight="1">
      <c r="A73" s="148"/>
      <c r="B73" s="19" t="s">
        <v>432</v>
      </c>
      <c r="C73" s="232"/>
      <c r="D73" s="244"/>
      <c r="E73" s="233"/>
      <c r="F73" s="234"/>
      <c r="G73" s="234">
        <f t="shared" si="55"/>
        <v>0</v>
      </c>
      <c r="H73" s="231">
        <f t="shared" si="57"/>
        <v>0</v>
      </c>
      <c r="I73" s="318">
        <f t="shared" si="56"/>
        <v>0</v>
      </c>
    </row>
    <row r="74" spans="1:9" ht="15" customHeight="1">
      <c r="A74" s="148"/>
      <c r="B74" s="19" t="s">
        <v>433</v>
      </c>
      <c r="C74" s="232"/>
      <c r="D74" s="244"/>
      <c r="E74" s="233"/>
      <c r="F74" s="234"/>
      <c r="G74" s="234">
        <f t="shared" si="55"/>
        <v>0</v>
      </c>
      <c r="H74" s="231">
        <f t="shared" si="57"/>
        <v>0</v>
      </c>
      <c r="I74" s="318">
        <f t="shared" si="56"/>
        <v>0</v>
      </c>
    </row>
    <row r="75" spans="1:9" ht="15" customHeight="1">
      <c r="A75" s="148"/>
      <c r="B75" s="19" t="s">
        <v>434</v>
      </c>
      <c r="C75" s="232"/>
      <c r="D75" s="244"/>
      <c r="E75" s="233"/>
      <c r="F75" s="234"/>
      <c r="G75" s="234">
        <f t="shared" si="55"/>
        <v>0</v>
      </c>
      <c r="H75" s="231">
        <f t="shared" si="57"/>
        <v>0</v>
      </c>
      <c r="I75" s="318">
        <f t="shared" si="56"/>
        <v>0</v>
      </c>
    </row>
    <row r="76" spans="1:9" s="142" customFormat="1" ht="15" customHeight="1">
      <c r="A76" s="147" t="s">
        <v>535</v>
      </c>
      <c r="B76" s="144" t="s">
        <v>384</v>
      </c>
      <c r="C76" s="245">
        <f t="shared" ref="C76:H76" si="58">SUM(C77:C83)</f>
        <v>0</v>
      </c>
      <c r="D76" s="246">
        <f t="shared" si="58"/>
        <v>0</v>
      </c>
      <c r="E76" s="247">
        <f t="shared" si="58"/>
        <v>261450000</v>
      </c>
      <c r="F76" s="245">
        <f t="shared" si="58"/>
        <v>419550000</v>
      </c>
      <c r="G76" s="245">
        <f t="shared" si="58"/>
        <v>681000000</v>
      </c>
      <c r="H76" s="248">
        <f t="shared" si="58"/>
        <v>681000000</v>
      </c>
      <c r="I76" s="319">
        <f t="shared" si="56"/>
        <v>681000000</v>
      </c>
    </row>
    <row r="77" spans="1:9" ht="15" customHeight="1">
      <c r="A77" s="148"/>
      <c r="B77" s="19" t="s">
        <v>436</v>
      </c>
      <c r="C77" s="232"/>
      <c r="D77" s="244"/>
      <c r="E77" s="233"/>
      <c r="F77" s="234">
        <v>2950000</v>
      </c>
      <c r="G77" s="234">
        <f t="shared" ref="G77" si="59">F77+E77</f>
        <v>2950000</v>
      </c>
      <c r="H77" s="231">
        <f>G77</f>
        <v>2950000</v>
      </c>
      <c r="I77" s="318">
        <f t="shared" si="56"/>
        <v>2950000</v>
      </c>
    </row>
    <row r="78" spans="1:9" ht="15" customHeight="1">
      <c r="A78" s="148"/>
      <c r="B78" s="19" t="s">
        <v>437</v>
      </c>
      <c r="C78" s="232"/>
      <c r="D78" s="244"/>
      <c r="E78" s="233"/>
      <c r="F78" s="234"/>
      <c r="G78" s="234">
        <f t="shared" si="55"/>
        <v>0</v>
      </c>
      <c r="H78" s="231">
        <f t="shared" ref="H78:H83" si="60">G78</f>
        <v>0</v>
      </c>
      <c r="I78" s="318">
        <f t="shared" si="56"/>
        <v>0</v>
      </c>
    </row>
    <row r="79" spans="1:9" ht="15" customHeight="1">
      <c r="A79" s="148"/>
      <c r="B79" s="19" t="s">
        <v>438</v>
      </c>
      <c r="C79" s="232"/>
      <c r="D79" s="244"/>
      <c r="E79" s="233">
        <v>0</v>
      </c>
      <c r="F79" s="234"/>
      <c r="G79" s="234">
        <f t="shared" si="55"/>
        <v>0</v>
      </c>
      <c r="H79" s="231">
        <f t="shared" si="60"/>
        <v>0</v>
      </c>
      <c r="I79" s="318">
        <f t="shared" si="56"/>
        <v>0</v>
      </c>
    </row>
    <row r="80" spans="1:9" ht="15" customHeight="1">
      <c r="A80" s="148"/>
      <c r="B80" s="19" t="s">
        <v>384</v>
      </c>
      <c r="C80" s="232"/>
      <c r="D80" s="244"/>
      <c r="E80" s="233"/>
      <c r="F80" s="234">
        <v>416600000</v>
      </c>
      <c r="G80" s="234">
        <f t="shared" si="55"/>
        <v>416600000</v>
      </c>
      <c r="H80" s="231">
        <f t="shared" si="60"/>
        <v>416600000</v>
      </c>
      <c r="I80" s="318">
        <f t="shared" si="56"/>
        <v>416600000</v>
      </c>
    </row>
    <row r="81" spans="1:9" ht="15" customHeight="1">
      <c r="A81" s="148"/>
      <c r="B81" s="19" t="s">
        <v>439</v>
      </c>
      <c r="C81" s="232"/>
      <c r="D81" s="244"/>
      <c r="E81" s="233"/>
      <c r="F81" s="234"/>
      <c r="G81" s="234">
        <f t="shared" si="55"/>
        <v>0</v>
      </c>
      <c r="H81" s="231">
        <f t="shared" si="60"/>
        <v>0</v>
      </c>
      <c r="I81" s="318">
        <f t="shared" si="56"/>
        <v>0</v>
      </c>
    </row>
    <row r="82" spans="1:9" ht="15" customHeight="1">
      <c r="A82" s="148"/>
      <c r="B82" s="19" t="s">
        <v>806</v>
      </c>
      <c r="C82" s="232"/>
      <c r="D82" s="244"/>
      <c r="E82" s="233">
        <v>261450000</v>
      </c>
      <c r="F82" s="234"/>
      <c r="G82" s="234">
        <f t="shared" si="55"/>
        <v>261450000</v>
      </c>
      <c r="H82" s="231">
        <f t="shared" si="60"/>
        <v>261450000</v>
      </c>
      <c r="I82" s="318">
        <f t="shared" si="56"/>
        <v>261450000</v>
      </c>
    </row>
    <row r="83" spans="1:9" ht="15" customHeight="1">
      <c r="A83" s="148"/>
      <c r="B83" s="19" t="s">
        <v>29</v>
      </c>
      <c r="C83" s="232"/>
      <c r="D83" s="244"/>
      <c r="E83" s="233"/>
      <c r="F83" s="234"/>
      <c r="G83" s="234">
        <f t="shared" si="55"/>
        <v>0</v>
      </c>
      <c r="H83" s="231">
        <f t="shared" si="60"/>
        <v>0</v>
      </c>
      <c r="I83" s="318">
        <f t="shared" si="56"/>
        <v>0</v>
      </c>
    </row>
    <row r="84" spans="1:9" s="142" customFormat="1" ht="15" customHeight="1">
      <c r="A84" s="147" t="s">
        <v>536</v>
      </c>
      <c r="B84" s="150" t="s">
        <v>256</v>
      </c>
      <c r="C84" s="245">
        <f t="shared" ref="C84:H84" si="61">C85</f>
        <v>0</v>
      </c>
      <c r="D84" s="246">
        <f t="shared" si="61"/>
        <v>0</v>
      </c>
      <c r="E84" s="247">
        <f t="shared" si="61"/>
        <v>0</v>
      </c>
      <c r="F84" s="245">
        <f t="shared" si="61"/>
        <v>0</v>
      </c>
      <c r="G84" s="245">
        <f t="shared" si="61"/>
        <v>0</v>
      </c>
      <c r="H84" s="248">
        <f t="shared" si="61"/>
        <v>0</v>
      </c>
      <c r="I84" s="319">
        <f t="shared" si="56"/>
        <v>0</v>
      </c>
    </row>
    <row r="85" spans="1:9" ht="15" customHeight="1">
      <c r="A85" s="156"/>
      <c r="B85" s="19" t="s">
        <v>435</v>
      </c>
      <c r="C85" s="232"/>
      <c r="D85" s="244"/>
      <c r="E85" s="233"/>
      <c r="F85" s="234"/>
      <c r="G85" s="234">
        <f t="shared" ref="G85" si="62">F85+E85</f>
        <v>0</v>
      </c>
      <c r="H85" s="231">
        <f>G85</f>
        <v>0</v>
      </c>
      <c r="I85" s="318">
        <f t="shared" si="56"/>
        <v>0</v>
      </c>
    </row>
    <row r="86" spans="1:9" s="139" customFormat="1" ht="15" customHeight="1">
      <c r="A86" s="384" t="s">
        <v>501</v>
      </c>
      <c r="B86" s="385" t="s">
        <v>77</v>
      </c>
      <c r="C86" s="373">
        <f t="shared" ref="C86:H86" si="63">C87+C89+C91+C93+C95+C97</f>
        <v>0</v>
      </c>
      <c r="D86" s="386">
        <f t="shared" si="63"/>
        <v>0</v>
      </c>
      <c r="E86" s="387">
        <f t="shared" si="63"/>
        <v>0</v>
      </c>
      <c r="F86" s="373">
        <f t="shared" si="63"/>
        <v>0</v>
      </c>
      <c r="G86" s="373">
        <f t="shared" si="63"/>
        <v>0</v>
      </c>
      <c r="H86" s="388">
        <f t="shared" si="63"/>
        <v>0</v>
      </c>
      <c r="I86" s="389">
        <f t="shared" si="56"/>
        <v>0</v>
      </c>
    </row>
    <row r="87" spans="1:9" s="142" customFormat="1" ht="15" customHeight="1">
      <c r="A87" s="147" t="s">
        <v>537</v>
      </c>
      <c r="B87" s="150" t="s">
        <v>255</v>
      </c>
      <c r="C87" s="245">
        <f t="shared" ref="C87:H87" si="64">C88</f>
        <v>0</v>
      </c>
      <c r="D87" s="246">
        <f t="shared" si="64"/>
        <v>0</v>
      </c>
      <c r="E87" s="247">
        <f t="shared" si="64"/>
        <v>0</v>
      </c>
      <c r="F87" s="245">
        <f t="shared" si="64"/>
        <v>0</v>
      </c>
      <c r="G87" s="245">
        <f t="shared" si="64"/>
        <v>0</v>
      </c>
      <c r="H87" s="248">
        <f t="shared" si="64"/>
        <v>0</v>
      </c>
      <c r="I87" s="319">
        <f t="shared" si="56"/>
        <v>0</v>
      </c>
    </row>
    <row r="88" spans="1:9" ht="15" customHeight="1">
      <c r="A88" s="148"/>
      <c r="B88" s="19" t="s">
        <v>508</v>
      </c>
      <c r="C88" s="232"/>
      <c r="D88" s="244"/>
      <c r="E88" s="233"/>
      <c r="F88" s="234"/>
      <c r="G88" s="234">
        <f t="shared" ref="G88" si="65">F88+E88</f>
        <v>0</v>
      </c>
      <c r="H88" s="231">
        <f>G88</f>
        <v>0</v>
      </c>
      <c r="I88" s="318">
        <f t="shared" si="56"/>
        <v>0</v>
      </c>
    </row>
    <row r="89" spans="1:9" s="142" customFormat="1" ht="15" customHeight="1">
      <c r="A89" s="147" t="s">
        <v>538</v>
      </c>
      <c r="B89" s="150" t="s">
        <v>254</v>
      </c>
      <c r="C89" s="245">
        <f t="shared" ref="C89:H89" si="66">C90</f>
        <v>0</v>
      </c>
      <c r="D89" s="246">
        <f t="shared" si="66"/>
        <v>0</v>
      </c>
      <c r="E89" s="247">
        <f t="shared" si="66"/>
        <v>0</v>
      </c>
      <c r="F89" s="245">
        <f t="shared" si="66"/>
        <v>0</v>
      </c>
      <c r="G89" s="245">
        <f t="shared" si="66"/>
        <v>0</v>
      </c>
      <c r="H89" s="248">
        <f t="shared" si="66"/>
        <v>0</v>
      </c>
      <c r="I89" s="319">
        <f t="shared" si="56"/>
        <v>0</v>
      </c>
    </row>
    <row r="90" spans="1:9" ht="15" customHeight="1">
      <c r="A90" s="148"/>
      <c r="B90" s="19" t="s">
        <v>508</v>
      </c>
      <c r="C90" s="232"/>
      <c r="D90" s="244"/>
      <c r="E90" s="233"/>
      <c r="F90" s="234"/>
      <c r="G90" s="234">
        <f t="shared" ref="G90" si="67">F90+E90</f>
        <v>0</v>
      </c>
      <c r="H90" s="231">
        <f>G90</f>
        <v>0</v>
      </c>
      <c r="I90" s="318">
        <f t="shared" si="56"/>
        <v>0</v>
      </c>
    </row>
    <row r="91" spans="1:9" s="142" customFormat="1" ht="15" customHeight="1">
      <c r="A91" s="147" t="s">
        <v>539</v>
      </c>
      <c r="B91" s="150" t="s">
        <v>253</v>
      </c>
      <c r="C91" s="245">
        <f t="shared" ref="C91:H91" si="68">C92</f>
        <v>0</v>
      </c>
      <c r="D91" s="246">
        <f t="shared" si="68"/>
        <v>0</v>
      </c>
      <c r="E91" s="247">
        <f t="shared" si="68"/>
        <v>0</v>
      </c>
      <c r="F91" s="245">
        <f t="shared" si="68"/>
        <v>0</v>
      </c>
      <c r="G91" s="245">
        <f t="shared" si="68"/>
        <v>0</v>
      </c>
      <c r="H91" s="248">
        <f t="shared" si="68"/>
        <v>0</v>
      </c>
      <c r="I91" s="319">
        <f t="shared" si="56"/>
        <v>0</v>
      </c>
    </row>
    <row r="92" spans="1:9" ht="15" customHeight="1">
      <c r="A92" s="148"/>
      <c r="B92" s="19" t="s">
        <v>508</v>
      </c>
      <c r="C92" s="232"/>
      <c r="D92" s="244"/>
      <c r="E92" s="233"/>
      <c r="F92" s="234"/>
      <c r="G92" s="234">
        <f t="shared" ref="G92" si="69">F92+E92</f>
        <v>0</v>
      </c>
      <c r="H92" s="231">
        <f>G92</f>
        <v>0</v>
      </c>
      <c r="I92" s="318">
        <f t="shared" si="56"/>
        <v>0</v>
      </c>
    </row>
    <row r="93" spans="1:9" s="142" customFormat="1" ht="15" customHeight="1">
      <c r="A93" s="147" t="s">
        <v>540</v>
      </c>
      <c r="B93" s="144" t="s">
        <v>252</v>
      </c>
      <c r="C93" s="245">
        <f t="shared" ref="C93:H93" si="70">C94</f>
        <v>0</v>
      </c>
      <c r="D93" s="246">
        <f t="shared" si="70"/>
        <v>0</v>
      </c>
      <c r="E93" s="247">
        <f t="shared" si="70"/>
        <v>0</v>
      </c>
      <c r="F93" s="245">
        <f t="shared" si="70"/>
        <v>0</v>
      </c>
      <c r="G93" s="245">
        <f t="shared" si="70"/>
        <v>0</v>
      </c>
      <c r="H93" s="248">
        <f t="shared" si="70"/>
        <v>0</v>
      </c>
      <c r="I93" s="319">
        <f t="shared" si="56"/>
        <v>0</v>
      </c>
    </row>
    <row r="94" spans="1:9" ht="15" customHeight="1">
      <c r="A94" s="148"/>
      <c r="B94" s="19" t="s">
        <v>508</v>
      </c>
      <c r="C94" s="232"/>
      <c r="D94" s="244"/>
      <c r="E94" s="233"/>
      <c r="F94" s="234"/>
      <c r="G94" s="234">
        <f t="shared" ref="G94" si="71">F94+E94</f>
        <v>0</v>
      </c>
      <c r="H94" s="231">
        <f>G94</f>
        <v>0</v>
      </c>
      <c r="I94" s="318">
        <f t="shared" si="56"/>
        <v>0</v>
      </c>
    </row>
    <row r="95" spans="1:9" s="142" customFormat="1" ht="15" customHeight="1">
      <c r="A95" s="147" t="s">
        <v>541</v>
      </c>
      <c r="B95" s="144" t="s">
        <v>638</v>
      </c>
      <c r="C95" s="245">
        <f t="shared" ref="C95:H95" si="72">C96</f>
        <v>0</v>
      </c>
      <c r="D95" s="246">
        <f t="shared" si="72"/>
        <v>0</v>
      </c>
      <c r="E95" s="247">
        <f t="shared" si="72"/>
        <v>0</v>
      </c>
      <c r="F95" s="245">
        <f t="shared" si="72"/>
        <v>0</v>
      </c>
      <c r="G95" s="245">
        <f t="shared" si="72"/>
        <v>0</v>
      </c>
      <c r="H95" s="248">
        <f t="shared" si="72"/>
        <v>0</v>
      </c>
      <c r="I95" s="319">
        <f t="shared" si="56"/>
        <v>0</v>
      </c>
    </row>
    <row r="96" spans="1:9" ht="15" customHeight="1">
      <c r="A96" s="148"/>
      <c r="B96" s="19" t="s">
        <v>508</v>
      </c>
      <c r="C96" s="232"/>
      <c r="D96" s="244"/>
      <c r="E96" s="233"/>
      <c r="F96" s="234"/>
      <c r="G96" s="234">
        <f t="shared" ref="G96" si="73">F96+E96</f>
        <v>0</v>
      </c>
      <c r="H96" s="231">
        <f>G96</f>
        <v>0</v>
      </c>
      <c r="I96" s="318">
        <f t="shared" si="56"/>
        <v>0</v>
      </c>
    </row>
    <row r="97" spans="1:9" s="142" customFormat="1" ht="15" customHeight="1">
      <c r="A97" s="147" t="s">
        <v>542</v>
      </c>
      <c r="B97" s="144" t="s">
        <v>251</v>
      </c>
      <c r="C97" s="245">
        <f t="shared" ref="C97:H97" si="74">SUM(C98:C103)</f>
        <v>0</v>
      </c>
      <c r="D97" s="246">
        <f t="shared" si="74"/>
        <v>0</v>
      </c>
      <c r="E97" s="247">
        <f t="shared" si="74"/>
        <v>0</v>
      </c>
      <c r="F97" s="245">
        <f t="shared" si="74"/>
        <v>0</v>
      </c>
      <c r="G97" s="245">
        <f t="shared" si="74"/>
        <v>0</v>
      </c>
      <c r="H97" s="248">
        <f t="shared" si="74"/>
        <v>0</v>
      </c>
      <c r="I97" s="319">
        <f t="shared" si="56"/>
        <v>0</v>
      </c>
    </row>
    <row r="98" spans="1:9" ht="15" customHeight="1">
      <c r="A98" s="148"/>
      <c r="B98" s="19" t="s">
        <v>418</v>
      </c>
      <c r="C98" s="232"/>
      <c r="D98" s="244"/>
      <c r="E98" s="233">
        <v>0</v>
      </c>
      <c r="F98" s="234"/>
      <c r="G98" s="234">
        <f t="shared" ref="G98" si="75">F98+E98</f>
        <v>0</v>
      </c>
      <c r="H98" s="231">
        <f>G98</f>
        <v>0</v>
      </c>
      <c r="I98" s="318">
        <f t="shared" si="56"/>
        <v>0</v>
      </c>
    </row>
    <row r="99" spans="1:9" ht="18" customHeight="1">
      <c r="A99" s="148"/>
      <c r="B99" s="19" t="s">
        <v>419</v>
      </c>
      <c r="C99" s="232"/>
      <c r="D99" s="244"/>
      <c r="E99" s="233">
        <v>0</v>
      </c>
      <c r="F99" s="234"/>
      <c r="G99" s="234">
        <f t="shared" si="55"/>
        <v>0</v>
      </c>
      <c r="H99" s="231">
        <f t="shared" ref="H99:H103" si="76">G99</f>
        <v>0</v>
      </c>
      <c r="I99" s="318">
        <f t="shared" si="56"/>
        <v>0</v>
      </c>
    </row>
    <row r="100" spans="1:9" ht="18" customHeight="1">
      <c r="A100" s="148"/>
      <c r="B100" s="19" t="s">
        <v>420</v>
      </c>
      <c r="C100" s="232"/>
      <c r="D100" s="244"/>
      <c r="E100" s="233"/>
      <c r="F100" s="234"/>
      <c r="G100" s="234">
        <f t="shared" si="55"/>
        <v>0</v>
      </c>
      <c r="H100" s="231">
        <f t="shared" si="76"/>
        <v>0</v>
      </c>
      <c r="I100" s="318">
        <f t="shared" si="56"/>
        <v>0</v>
      </c>
    </row>
    <row r="101" spans="1:9" ht="18" customHeight="1">
      <c r="A101" s="148"/>
      <c r="B101" s="19" t="s">
        <v>421</v>
      </c>
      <c r="C101" s="232"/>
      <c r="D101" s="244"/>
      <c r="E101" s="233"/>
      <c r="F101" s="234"/>
      <c r="G101" s="234">
        <f t="shared" si="55"/>
        <v>0</v>
      </c>
      <c r="H101" s="231">
        <f t="shared" si="76"/>
        <v>0</v>
      </c>
      <c r="I101" s="318">
        <f t="shared" si="56"/>
        <v>0</v>
      </c>
    </row>
    <row r="102" spans="1:9" ht="33.75" customHeight="1">
      <c r="A102" s="148"/>
      <c r="B102" s="19" t="s">
        <v>422</v>
      </c>
      <c r="C102" s="232"/>
      <c r="D102" s="244"/>
      <c r="E102" s="233"/>
      <c r="F102" s="234"/>
      <c r="G102" s="234">
        <f t="shared" si="55"/>
        <v>0</v>
      </c>
      <c r="H102" s="231">
        <f t="shared" si="76"/>
        <v>0</v>
      </c>
      <c r="I102" s="318">
        <f t="shared" si="56"/>
        <v>0</v>
      </c>
    </row>
    <row r="103" spans="1:9" ht="33.75" customHeight="1">
      <c r="A103" s="148"/>
      <c r="B103" s="19" t="s">
        <v>423</v>
      </c>
      <c r="C103" s="232"/>
      <c r="D103" s="244"/>
      <c r="E103" s="233"/>
      <c r="F103" s="234"/>
      <c r="G103" s="234"/>
      <c r="H103" s="231">
        <f t="shared" si="76"/>
        <v>0</v>
      </c>
      <c r="I103" s="318">
        <f t="shared" si="56"/>
        <v>0</v>
      </c>
    </row>
    <row r="104" spans="1:9" s="152" customFormat="1" ht="17.25" customHeight="1" thickBot="1">
      <c r="A104" s="656" t="s">
        <v>559</v>
      </c>
      <c r="B104" s="657"/>
      <c r="C104" s="374">
        <f t="shared" ref="C104:I104" si="77">C4+C17+C37+C45+C66+C86</f>
        <v>0</v>
      </c>
      <c r="D104" s="390">
        <f t="shared" si="77"/>
        <v>0</v>
      </c>
      <c r="E104" s="391">
        <f t="shared" si="77"/>
        <v>261450000</v>
      </c>
      <c r="F104" s="374">
        <f t="shared" si="77"/>
        <v>422050000</v>
      </c>
      <c r="G104" s="374">
        <f t="shared" si="77"/>
        <v>683500000</v>
      </c>
      <c r="H104" s="390">
        <f t="shared" si="77"/>
        <v>683500000</v>
      </c>
      <c r="I104" s="391">
        <f t="shared" si="77"/>
        <v>683500000</v>
      </c>
    </row>
  </sheetData>
  <mergeCells count="9">
    <mergeCell ref="E1:G1"/>
    <mergeCell ref="H1:H3"/>
    <mergeCell ref="I1:I3"/>
    <mergeCell ref="E2:G2"/>
    <mergeCell ref="A104:B104"/>
    <mergeCell ref="A1:A3"/>
    <mergeCell ref="B1:B3"/>
    <mergeCell ref="C1:C3"/>
    <mergeCell ref="D1:D3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متمم بودجه  سال 1401 شهرداري حسن آباد فرم &amp;A &amp;R          </oddHeader>
    <oddFooter>&amp;Lامضاء- شوراي اسلامي شهر : حسن ايلاتلو&amp;Cامضاء- شهردار : شيرزاد يعقوبي&amp;Rامضاء- مدير امور مالي شهرداري : جعفر علايي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L324"/>
  <sheetViews>
    <sheetView showGridLines="0" rightToLeft="1" tabSelected="1" view="pageBreakPreview" zoomScaleNormal="100" zoomScaleSheetLayoutView="100" workbookViewId="0">
      <pane ySplit="2" topLeftCell="A19" activePane="bottomLeft" state="frozen"/>
      <selection activeCell="XFC3" sqref="XFC3"/>
      <selection pane="bottomLeft" activeCell="A310" sqref="A310:XFD310"/>
    </sheetView>
  </sheetViews>
  <sheetFormatPr defaultColWidth="9.125" defaultRowHeight="15"/>
  <cols>
    <col min="1" max="1" width="12.375" style="134" customWidth="1"/>
    <col min="2" max="2" width="61.75" style="134" customWidth="1"/>
    <col min="3" max="3" width="13.75" style="236" customWidth="1"/>
    <col min="4" max="4" width="14.875" style="236" customWidth="1"/>
    <col min="5" max="5" width="18.625" style="236" customWidth="1"/>
    <col min="6" max="6" width="14.125" style="496" customWidth="1"/>
    <col min="7" max="16384" width="9.125" style="18"/>
  </cols>
  <sheetData>
    <row r="1" spans="1:12" ht="15" customHeight="1">
      <c r="A1" s="666" t="s">
        <v>510</v>
      </c>
      <c r="B1" s="668" t="s">
        <v>544</v>
      </c>
      <c r="C1" s="662" t="s">
        <v>814</v>
      </c>
      <c r="D1" s="662" t="s">
        <v>815</v>
      </c>
      <c r="E1" s="662" t="s">
        <v>852</v>
      </c>
      <c r="F1" s="664" t="s">
        <v>853</v>
      </c>
      <c r="G1" s="142"/>
      <c r="H1" s="142"/>
      <c r="I1" s="142"/>
      <c r="L1" s="182"/>
    </row>
    <row r="2" spans="1:12" ht="27.75" customHeight="1">
      <c r="A2" s="667"/>
      <c r="B2" s="669"/>
      <c r="C2" s="663"/>
      <c r="D2" s="663"/>
      <c r="E2" s="663"/>
      <c r="F2" s="665"/>
      <c r="G2" s="142"/>
      <c r="H2" s="142"/>
      <c r="I2" s="142"/>
    </row>
    <row r="3" spans="1:12" s="139" customFormat="1" ht="15.75" customHeight="1">
      <c r="A3" s="498">
        <v>1</v>
      </c>
      <c r="B3" s="472" t="s">
        <v>629</v>
      </c>
      <c r="C3" s="473">
        <f>C4+C13+C21+C39</f>
        <v>34542228</v>
      </c>
      <c r="D3" s="473">
        <f>D4+D13+D21+D39</f>
        <v>68000000</v>
      </c>
      <c r="E3" s="522">
        <f>E4+E13+E21+E39</f>
        <v>77000000</v>
      </c>
      <c r="F3" s="499">
        <f>E3</f>
        <v>77000000</v>
      </c>
      <c r="G3" s="142"/>
      <c r="H3" s="142"/>
      <c r="I3" s="142"/>
    </row>
    <row r="4" spans="1:12" s="142" customFormat="1" ht="17.25" customHeight="1">
      <c r="A4" s="500">
        <v>101</v>
      </c>
      <c r="B4" s="474" t="s">
        <v>639</v>
      </c>
      <c r="C4" s="475">
        <f>C5+C9</f>
        <v>0</v>
      </c>
      <c r="D4" s="475">
        <f>D5+D9</f>
        <v>5000000</v>
      </c>
      <c r="E4" s="475">
        <f>E5+E9</f>
        <v>1000000</v>
      </c>
      <c r="F4" s="518">
        <f>E4</f>
        <v>1000000</v>
      </c>
    </row>
    <row r="5" spans="1:12" s="143" customFormat="1" ht="15.75" customHeight="1">
      <c r="A5" s="501">
        <v>10101</v>
      </c>
      <c r="B5" s="476" t="s">
        <v>733</v>
      </c>
      <c r="C5" s="477">
        <f>SUM(C6:C8)</f>
        <v>0</v>
      </c>
      <c r="D5" s="477">
        <f t="shared" ref="D5" si="0">SUM(D6:D8)</f>
        <v>5000000</v>
      </c>
      <c r="E5" s="477">
        <f>SUM(E6:E8)</f>
        <v>1000000</v>
      </c>
      <c r="F5" s="517">
        <f t="shared" ref="F5:F81" si="1">E5</f>
        <v>1000000</v>
      </c>
      <c r="G5" s="142"/>
      <c r="H5" s="142"/>
      <c r="I5" s="142"/>
    </row>
    <row r="6" spans="1:12" s="143" customFormat="1" ht="15.75" customHeight="1">
      <c r="A6" s="502">
        <v>10101001</v>
      </c>
      <c r="B6" s="478" t="s">
        <v>734</v>
      </c>
      <c r="C6" s="479"/>
      <c r="D6" s="480">
        <v>5000000</v>
      </c>
      <c r="E6" s="480">
        <v>1000000</v>
      </c>
      <c r="F6" s="508">
        <f t="shared" si="1"/>
        <v>1000000</v>
      </c>
      <c r="G6" s="142"/>
      <c r="H6" s="142"/>
      <c r="I6" s="142"/>
    </row>
    <row r="7" spans="1:12" s="143" customFormat="1" ht="15.75" hidden="1" customHeight="1">
      <c r="A7" s="502">
        <v>10101002</v>
      </c>
      <c r="B7" s="478" t="s">
        <v>322</v>
      </c>
      <c r="C7" s="479"/>
      <c r="D7" s="479"/>
      <c r="E7" s="480"/>
      <c r="F7" s="499">
        <f t="shared" si="1"/>
        <v>0</v>
      </c>
      <c r="G7" s="142"/>
      <c r="H7" s="142"/>
      <c r="I7" s="142"/>
    </row>
    <row r="8" spans="1:12" ht="15" hidden="1" customHeight="1">
      <c r="A8" s="502">
        <v>10101003</v>
      </c>
      <c r="B8" s="478" t="s">
        <v>322</v>
      </c>
      <c r="C8" s="479"/>
      <c r="D8" s="479"/>
      <c r="E8" s="480"/>
      <c r="F8" s="499">
        <f t="shared" si="1"/>
        <v>0</v>
      </c>
      <c r="G8" s="142"/>
      <c r="H8" s="142"/>
      <c r="I8" s="142"/>
    </row>
    <row r="9" spans="1:12" s="143" customFormat="1" ht="15.75" hidden="1" customHeight="1">
      <c r="A9" s="501">
        <v>10102</v>
      </c>
      <c r="B9" s="476" t="s">
        <v>735</v>
      </c>
      <c r="C9" s="477">
        <f>SUM(C10:C12)</f>
        <v>0</v>
      </c>
      <c r="D9" s="477">
        <f t="shared" ref="D9:E9" si="2">SUM(D10:D12)</f>
        <v>0</v>
      </c>
      <c r="E9" s="477">
        <f t="shared" si="2"/>
        <v>0</v>
      </c>
      <c r="F9" s="499">
        <f t="shared" si="1"/>
        <v>0</v>
      </c>
      <c r="G9" s="142"/>
      <c r="H9" s="142"/>
      <c r="I9" s="142"/>
    </row>
    <row r="10" spans="1:12" s="143" customFormat="1" ht="15.75" hidden="1" customHeight="1">
      <c r="A10" s="502">
        <v>10102001</v>
      </c>
      <c r="B10" s="478" t="s">
        <v>322</v>
      </c>
      <c r="C10" s="479"/>
      <c r="D10" s="479"/>
      <c r="E10" s="480"/>
      <c r="F10" s="499">
        <f t="shared" si="1"/>
        <v>0</v>
      </c>
      <c r="G10" s="142"/>
      <c r="H10" s="142"/>
      <c r="I10" s="142"/>
    </row>
    <row r="11" spans="1:12" s="143" customFormat="1" ht="15.75" hidden="1" customHeight="1">
      <c r="A11" s="502">
        <v>10102002</v>
      </c>
      <c r="B11" s="478" t="s">
        <v>322</v>
      </c>
      <c r="C11" s="479"/>
      <c r="D11" s="479"/>
      <c r="E11" s="480"/>
      <c r="F11" s="499">
        <f t="shared" si="1"/>
        <v>0</v>
      </c>
      <c r="G11" s="142"/>
      <c r="H11" s="142"/>
      <c r="I11" s="142"/>
    </row>
    <row r="12" spans="1:12" ht="15" hidden="1" customHeight="1">
      <c r="A12" s="502">
        <v>10102003</v>
      </c>
      <c r="B12" s="478" t="s">
        <v>322</v>
      </c>
      <c r="C12" s="479"/>
      <c r="D12" s="479"/>
      <c r="E12" s="480"/>
      <c r="F12" s="499">
        <f t="shared" si="1"/>
        <v>0</v>
      </c>
      <c r="G12" s="142"/>
      <c r="H12" s="142"/>
      <c r="I12" s="142"/>
    </row>
    <row r="13" spans="1:12" s="142" customFormat="1" ht="15" customHeight="1">
      <c r="A13" s="500">
        <v>102</v>
      </c>
      <c r="B13" s="481" t="s">
        <v>633</v>
      </c>
      <c r="C13" s="475">
        <f t="shared" ref="C13:E13" si="3">C14</f>
        <v>5999850</v>
      </c>
      <c r="D13" s="475">
        <f t="shared" si="3"/>
        <v>25000000</v>
      </c>
      <c r="E13" s="475">
        <f t="shared" si="3"/>
        <v>1000000</v>
      </c>
      <c r="F13" s="518">
        <f t="shared" si="1"/>
        <v>1000000</v>
      </c>
    </row>
    <row r="14" spans="1:12" s="143" customFormat="1" ht="15" customHeight="1">
      <c r="A14" s="501">
        <v>10201</v>
      </c>
      <c r="B14" s="476" t="s">
        <v>697</v>
      </c>
      <c r="C14" s="477">
        <f>SUM(C15:C20)</f>
        <v>5999850</v>
      </c>
      <c r="D14" s="477">
        <f>SUM(D15:D20)</f>
        <v>25000000</v>
      </c>
      <c r="E14" s="477">
        <f>SUM(E15:E20)</f>
        <v>1000000</v>
      </c>
      <c r="F14" s="517">
        <f t="shared" si="1"/>
        <v>1000000</v>
      </c>
      <c r="G14" s="142"/>
      <c r="H14" s="142"/>
      <c r="I14" s="142"/>
    </row>
    <row r="15" spans="1:12" s="143" customFormat="1" ht="15" customHeight="1">
      <c r="A15" s="503">
        <v>10201001</v>
      </c>
      <c r="B15" s="478" t="s">
        <v>808</v>
      </c>
      <c r="C15" s="482">
        <v>5999850</v>
      </c>
      <c r="D15" s="482">
        <v>20000000</v>
      </c>
      <c r="E15" s="482">
        <v>0</v>
      </c>
      <c r="F15" s="524">
        <f>E15</f>
        <v>0</v>
      </c>
      <c r="G15" s="142"/>
      <c r="H15" s="142"/>
      <c r="I15" s="142"/>
    </row>
    <row r="16" spans="1:12" s="143" customFormat="1" ht="15" hidden="1" customHeight="1">
      <c r="A16" s="503">
        <v>10201002</v>
      </c>
      <c r="B16" s="478" t="s">
        <v>791</v>
      </c>
      <c r="C16" s="482">
        <v>0</v>
      </c>
      <c r="D16" s="482">
        <v>0</v>
      </c>
      <c r="E16" s="482">
        <v>0</v>
      </c>
      <c r="F16" s="516">
        <f t="shared" si="1"/>
        <v>0</v>
      </c>
      <c r="G16" s="142"/>
      <c r="H16" s="142"/>
      <c r="I16" s="142"/>
    </row>
    <row r="17" spans="1:9" ht="15" hidden="1" customHeight="1">
      <c r="A17" s="502">
        <v>10201003</v>
      </c>
      <c r="B17" s="478" t="s">
        <v>736</v>
      </c>
      <c r="C17" s="482">
        <v>0</v>
      </c>
      <c r="D17" s="480">
        <v>0</v>
      </c>
      <c r="E17" s="480">
        <v>0</v>
      </c>
      <c r="F17" s="516">
        <f t="shared" si="1"/>
        <v>0</v>
      </c>
      <c r="G17" s="142"/>
      <c r="H17" s="142"/>
      <c r="I17" s="142"/>
    </row>
    <row r="18" spans="1:9" ht="15" hidden="1" customHeight="1">
      <c r="A18" s="502">
        <v>10201004</v>
      </c>
      <c r="B18" s="478" t="s">
        <v>737</v>
      </c>
      <c r="C18" s="482">
        <v>0</v>
      </c>
      <c r="D18" s="480">
        <v>0</v>
      </c>
      <c r="E18" s="480">
        <v>0</v>
      </c>
      <c r="F18" s="504">
        <f>E18</f>
        <v>0</v>
      </c>
      <c r="G18" s="142"/>
      <c r="H18" s="523"/>
      <c r="I18" s="142"/>
    </row>
    <row r="19" spans="1:9" ht="15" customHeight="1">
      <c r="A19" s="502">
        <v>10201005</v>
      </c>
      <c r="B19" s="478" t="s">
        <v>738</v>
      </c>
      <c r="C19" s="482">
        <v>0</v>
      </c>
      <c r="D19" s="480">
        <v>5000000</v>
      </c>
      <c r="E19" s="480">
        <v>1000000</v>
      </c>
      <c r="F19" s="504">
        <f>E19</f>
        <v>1000000</v>
      </c>
      <c r="G19" s="142"/>
      <c r="H19" s="142"/>
      <c r="I19" s="142"/>
    </row>
    <row r="20" spans="1:9" ht="15" hidden="1" customHeight="1">
      <c r="A20" s="502">
        <v>10201006</v>
      </c>
      <c r="B20" s="478" t="s">
        <v>739</v>
      </c>
      <c r="C20" s="482">
        <v>0</v>
      </c>
      <c r="D20" s="480">
        <v>0</v>
      </c>
      <c r="E20" s="480">
        <v>0</v>
      </c>
      <c r="F20" s="508"/>
      <c r="G20" s="142"/>
      <c r="H20" s="142"/>
      <c r="I20" s="142"/>
    </row>
    <row r="21" spans="1:9" s="142" customFormat="1" ht="15" customHeight="1">
      <c r="A21" s="500">
        <v>103</v>
      </c>
      <c r="B21" s="481" t="s">
        <v>386</v>
      </c>
      <c r="C21" s="475">
        <f>C22+C26+C30+C35</f>
        <v>28542378</v>
      </c>
      <c r="D21" s="475">
        <f>D22+D26+D30+D35</f>
        <v>38000000</v>
      </c>
      <c r="E21" s="475">
        <f>E22+E26+E30+E35</f>
        <v>75000000</v>
      </c>
      <c r="F21" s="518">
        <f t="shared" si="1"/>
        <v>75000000</v>
      </c>
    </row>
    <row r="22" spans="1:9" s="143" customFormat="1" ht="15" customHeight="1">
      <c r="A22" s="501">
        <v>10301</v>
      </c>
      <c r="B22" s="483" t="s">
        <v>445</v>
      </c>
      <c r="C22" s="477">
        <f>C23+C24</f>
        <v>26838378</v>
      </c>
      <c r="D22" s="477">
        <f>D23+D24+D25</f>
        <v>28000000</v>
      </c>
      <c r="E22" s="477">
        <f>E23+E24+E25</f>
        <v>50000000</v>
      </c>
      <c r="F22" s="517">
        <f t="shared" si="1"/>
        <v>50000000</v>
      </c>
      <c r="G22" s="142"/>
      <c r="H22" s="142"/>
      <c r="I22" s="142"/>
    </row>
    <row r="23" spans="1:9" ht="15" customHeight="1">
      <c r="A23" s="505">
        <v>10301001</v>
      </c>
      <c r="B23" s="478" t="s">
        <v>698</v>
      </c>
      <c r="C23" s="479">
        <v>9711001</v>
      </c>
      <c r="D23" s="480">
        <v>15000000</v>
      </c>
      <c r="E23" s="480">
        <v>30000000</v>
      </c>
      <c r="F23" s="508">
        <f t="shared" si="1"/>
        <v>30000000</v>
      </c>
      <c r="G23" s="142"/>
      <c r="H23" s="142"/>
      <c r="I23" s="142"/>
    </row>
    <row r="24" spans="1:9" ht="15" customHeight="1">
      <c r="A24" s="502">
        <v>10301002</v>
      </c>
      <c r="B24" s="478" t="s">
        <v>794</v>
      </c>
      <c r="C24" s="479">
        <v>17127377</v>
      </c>
      <c r="D24" s="480">
        <v>8000000</v>
      </c>
      <c r="E24" s="480">
        <v>10000000</v>
      </c>
      <c r="F24" s="504">
        <f>E24</f>
        <v>10000000</v>
      </c>
      <c r="G24" s="142"/>
      <c r="H24" s="142"/>
      <c r="I24" s="142"/>
    </row>
    <row r="25" spans="1:9" ht="15" customHeight="1">
      <c r="A25" s="502">
        <v>10301003</v>
      </c>
      <c r="B25" s="478" t="s">
        <v>795</v>
      </c>
      <c r="C25" s="479"/>
      <c r="D25" s="480">
        <v>5000000</v>
      </c>
      <c r="E25" s="480">
        <v>10000000</v>
      </c>
      <c r="F25" s="504">
        <f>E25</f>
        <v>10000000</v>
      </c>
      <c r="G25" s="142"/>
      <c r="H25" s="142"/>
      <c r="I25" s="142"/>
    </row>
    <row r="26" spans="1:9" s="143" customFormat="1" ht="15" hidden="1" customHeight="1">
      <c r="A26" s="501">
        <v>10302</v>
      </c>
      <c r="B26" s="483" t="s">
        <v>446</v>
      </c>
      <c r="C26" s="477">
        <f>SUM(C27:C29)</f>
        <v>0</v>
      </c>
      <c r="D26" s="477">
        <f t="shared" ref="D26:E26" si="4">SUM(D27:D29)</f>
        <v>0</v>
      </c>
      <c r="E26" s="477">
        <f t="shared" si="4"/>
        <v>0</v>
      </c>
      <c r="F26" s="517">
        <f t="shared" si="1"/>
        <v>0</v>
      </c>
      <c r="G26" s="142"/>
      <c r="H26" s="142"/>
      <c r="I26" s="142"/>
    </row>
    <row r="27" spans="1:9" s="143" customFormat="1" ht="15" hidden="1" customHeight="1">
      <c r="A27" s="506">
        <v>10302001</v>
      </c>
      <c r="B27" s="478" t="s">
        <v>322</v>
      </c>
      <c r="C27" s="484"/>
      <c r="D27" s="484"/>
      <c r="E27" s="485"/>
      <c r="F27" s="508">
        <f t="shared" si="1"/>
        <v>0</v>
      </c>
      <c r="G27" s="142"/>
      <c r="H27" s="142"/>
      <c r="I27" s="142"/>
    </row>
    <row r="28" spans="1:9" s="143" customFormat="1" ht="15" hidden="1" customHeight="1">
      <c r="A28" s="506">
        <v>10302002</v>
      </c>
      <c r="B28" s="478" t="s">
        <v>322</v>
      </c>
      <c r="C28" s="484"/>
      <c r="D28" s="484"/>
      <c r="E28" s="485"/>
      <c r="F28" s="499">
        <f t="shared" si="1"/>
        <v>0</v>
      </c>
      <c r="G28" s="142"/>
      <c r="H28" s="142"/>
      <c r="I28" s="142"/>
    </row>
    <row r="29" spans="1:9" ht="15" hidden="1" customHeight="1">
      <c r="A29" s="506">
        <v>10302003</v>
      </c>
      <c r="B29" s="478" t="s">
        <v>322</v>
      </c>
      <c r="C29" s="479"/>
      <c r="D29" s="479"/>
      <c r="E29" s="485"/>
      <c r="F29" s="499">
        <f t="shared" si="1"/>
        <v>0</v>
      </c>
      <c r="G29" s="142"/>
      <c r="H29" s="142"/>
      <c r="I29" s="142"/>
    </row>
    <row r="30" spans="1:9" s="143" customFormat="1" ht="15" hidden="1" customHeight="1">
      <c r="A30" s="501">
        <v>10303</v>
      </c>
      <c r="B30" s="483" t="s">
        <v>447</v>
      </c>
      <c r="C30" s="477">
        <f>C31+C32+C33</f>
        <v>0</v>
      </c>
      <c r="D30" s="477">
        <f t="shared" ref="D30:E30" si="5">D31+D32+D33</f>
        <v>0</v>
      </c>
      <c r="E30" s="477">
        <f t="shared" si="5"/>
        <v>0</v>
      </c>
      <c r="F30" s="517">
        <f t="shared" si="1"/>
        <v>0</v>
      </c>
      <c r="G30" s="142"/>
      <c r="H30" s="142"/>
      <c r="I30" s="142"/>
    </row>
    <row r="31" spans="1:9" s="143" customFormat="1" ht="15" hidden="1" customHeight="1">
      <c r="A31" s="503">
        <v>10303001</v>
      </c>
      <c r="B31" s="478" t="s">
        <v>322</v>
      </c>
      <c r="C31" s="507"/>
      <c r="D31" s="482"/>
      <c r="E31" s="486"/>
      <c r="F31" s="508">
        <f t="shared" si="1"/>
        <v>0</v>
      </c>
      <c r="G31" s="142"/>
      <c r="H31" s="142"/>
      <c r="I31" s="142"/>
    </row>
    <row r="32" spans="1:9" s="143" customFormat="1" ht="15" hidden="1" customHeight="1">
      <c r="A32" s="503">
        <v>10303002</v>
      </c>
      <c r="B32" s="478" t="s">
        <v>322</v>
      </c>
      <c r="C32" s="482"/>
      <c r="D32" s="482"/>
      <c r="E32" s="486"/>
      <c r="F32" s="499">
        <f t="shared" si="1"/>
        <v>0</v>
      </c>
      <c r="G32" s="142"/>
      <c r="H32" s="142"/>
      <c r="I32" s="142"/>
    </row>
    <row r="33" spans="1:9" ht="15" hidden="1" customHeight="1">
      <c r="A33" s="502">
        <v>10303003</v>
      </c>
      <c r="B33" s="478" t="s">
        <v>322</v>
      </c>
      <c r="C33" s="479"/>
      <c r="D33" s="479"/>
      <c r="E33" s="486"/>
      <c r="F33" s="499">
        <f t="shared" si="1"/>
        <v>0</v>
      </c>
      <c r="G33" s="142"/>
      <c r="H33" s="142"/>
      <c r="I33" s="142"/>
    </row>
    <row r="34" spans="1:9" ht="15" hidden="1" customHeight="1">
      <c r="A34" s="502"/>
      <c r="B34" s="478"/>
      <c r="C34" s="479"/>
      <c r="D34" s="479"/>
      <c r="E34" s="486">
        <v>0</v>
      </c>
      <c r="F34" s="499"/>
      <c r="G34" s="142"/>
      <c r="H34" s="142"/>
      <c r="I34" s="142"/>
    </row>
    <row r="35" spans="1:9" s="143" customFormat="1" ht="15" customHeight="1">
      <c r="A35" s="501">
        <v>10304</v>
      </c>
      <c r="B35" s="483" t="s">
        <v>448</v>
      </c>
      <c r="C35" s="477">
        <f>C36+C37+C38</f>
        <v>1704000</v>
      </c>
      <c r="D35" s="477">
        <f t="shared" ref="D35:E35" si="6">D36+D37+D38</f>
        <v>10000000</v>
      </c>
      <c r="E35" s="477">
        <f t="shared" si="6"/>
        <v>25000000</v>
      </c>
      <c r="F35" s="517">
        <f t="shared" si="1"/>
        <v>25000000</v>
      </c>
      <c r="G35" s="142"/>
      <c r="H35" s="142"/>
      <c r="I35" s="142"/>
    </row>
    <row r="36" spans="1:9" s="143" customFormat="1" ht="15" customHeight="1">
      <c r="A36" s="503">
        <v>10304001</v>
      </c>
      <c r="B36" s="478" t="s">
        <v>803</v>
      </c>
      <c r="C36" s="482">
        <v>1704000</v>
      </c>
      <c r="D36" s="480">
        <v>10000000</v>
      </c>
      <c r="E36" s="480">
        <v>25000000</v>
      </c>
      <c r="F36" s="508">
        <f t="shared" si="1"/>
        <v>25000000</v>
      </c>
      <c r="G36" s="142"/>
      <c r="H36" s="142"/>
      <c r="I36" s="142"/>
    </row>
    <row r="37" spans="1:9" s="143" customFormat="1" ht="15" hidden="1" customHeight="1">
      <c r="A37" s="503">
        <v>10304002</v>
      </c>
      <c r="B37" s="478" t="s">
        <v>322</v>
      </c>
      <c r="C37" s="482"/>
      <c r="D37" s="482"/>
      <c r="E37" s="480"/>
      <c r="F37" s="508">
        <f t="shared" si="1"/>
        <v>0</v>
      </c>
      <c r="G37" s="142"/>
      <c r="H37" s="142"/>
      <c r="I37" s="142"/>
    </row>
    <row r="38" spans="1:9" ht="15" hidden="1" customHeight="1">
      <c r="A38" s="502">
        <v>10304003</v>
      </c>
      <c r="B38" s="478" t="s">
        <v>322</v>
      </c>
      <c r="C38" s="479"/>
      <c r="D38" s="479"/>
      <c r="E38" s="480"/>
      <c r="F38" s="508">
        <f t="shared" si="1"/>
        <v>0</v>
      </c>
      <c r="G38" s="142"/>
      <c r="H38" s="142"/>
      <c r="I38" s="142"/>
    </row>
    <row r="39" spans="1:9" s="142" customFormat="1" ht="15" hidden="1" customHeight="1">
      <c r="A39" s="500">
        <v>104</v>
      </c>
      <c r="B39" s="481" t="s">
        <v>387</v>
      </c>
      <c r="C39" s="475">
        <f t="shared" ref="C39:E40" si="7">C40</f>
        <v>0</v>
      </c>
      <c r="D39" s="475">
        <f t="shared" si="7"/>
        <v>0</v>
      </c>
      <c r="E39" s="475">
        <f t="shared" si="7"/>
        <v>0</v>
      </c>
      <c r="F39" s="518">
        <f t="shared" si="1"/>
        <v>0</v>
      </c>
    </row>
    <row r="40" spans="1:9" s="143" customFormat="1" ht="15" hidden="1" customHeight="1">
      <c r="A40" s="501">
        <v>10401</v>
      </c>
      <c r="B40" s="476" t="s">
        <v>505</v>
      </c>
      <c r="C40" s="477">
        <f t="shared" si="7"/>
        <v>0</v>
      </c>
      <c r="D40" s="477">
        <f t="shared" si="7"/>
        <v>0</v>
      </c>
      <c r="E40" s="477">
        <f t="shared" si="7"/>
        <v>0</v>
      </c>
      <c r="F40" s="517">
        <f t="shared" si="1"/>
        <v>0</v>
      </c>
      <c r="G40" s="142"/>
    </row>
    <row r="41" spans="1:9" ht="15" hidden="1" customHeight="1">
      <c r="A41" s="502">
        <v>10401001</v>
      </c>
      <c r="B41" s="478" t="s">
        <v>322</v>
      </c>
      <c r="C41" s="479"/>
      <c r="D41" s="479"/>
      <c r="E41" s="480"/>
      <c r="F41" s="508">
        <f t="shared" si="1"/>
        <v>0</v>
      </c>
      <c r="G41" s="142"/>
    </row>
    <row r="42" spans="1:9" s="139" customFormat="1" ht="15" customHeight="1">
      <c r="A42" s="498">
        <v>2</v>
      </c>
      <c r="B42" s="472" t="s">
        <v>396</v>
      </c>
      <c r="C42" s="473">
        <f>C43+C60+C65+C71+C75+C82+C93</f>
        <v>102308324</v>
      </c>
      <c r="D42" s="473">
        <f>D43+D60+D65+D71+D75+D82+D93</f>
        <v>179000000</v>
      </c>
      <c r="E42" s="522">
        <f>E43+E60+E65+E71+E75+E82+E93</f>
        <v>254000000</v>
      </c>
      <c r="F42" s="499">
        <f t="shared" si="1"/>
        <v>254000000</v>
      </c>
      <c r="G42" s="142"/>
    </row>
    <row r="43" spans="1:9" s="142" customFormat="1" ht="15" customHeight="1">
      <c r="A43" s="500">
        <v>201</v>
      </c>
      <c r="B43" s="481" t="s">
        <v>269</v>
      </c>
      <c r="C43" s="475">
        <f>C44+C52+C55</f>
        <v>90633358</v>
      </c>
      <c r="D43" s="475">
        <f>D44+D52+D55</f>
        <v>161000000</v>
      </c>
      <c r="E43" s="475">
        <f>E44+E52+E55</f>
        <v>232000000</v>
      </c>
      <c r="F43" s="518">
        <f t="shared" si="1"/>
        <v>232000000</v>
      </c>
    </row>
    <row r="44" spans="1:9" s="142" customFormat="1" ht="15" customHeight="1">
      <c r="A44" s="501">
        <v>20101</v>
      </c>
      <c r="B44" s="483" t="s">
        <v>442</v>
      </c>
      <c r="C44" s="487">
        <f>SUM(C45:C51)</f>
        <v>68674522</v>
      </c>
      <c r="D44" s="488">
        <f>SUM(D45:D51)</f>
        <v>138000000</v>
      </c>
      <c r="E44" s="488">
        <f>SUM(E45:E51)</f>
        <v>187000000</v>
      </c>
      <c r="F44" s="517">
        <f t="shared" si="1"/>
        <v>187000000</v>
      </c>
    </row>
    <row r="45" spans="1:9" s="143" customFormat="1" ht="15" customHeight="1">
      <c r="A45" s="503">
        <v>20101001</v>
      </c>
      <c r="B45" s="478" t="s">
        <v>699</v>
      </c>
      <c r="C45" s="482">
        <v>57922705</v>
      </c>
      <c r="D45" s="482">
        <v>100000000</v>
      </c>
      <c r="E45" s="482">
        <v>130000000</v>
      </c>
      <c r="F45" s="508">
        <f t="shared" ref="F45:F51" si="8">E45</f>
        <v>130000000</v>
      </c>
      <c r="G45" s="142"/>
    </row>
    <row r="46" spans="1:9" s="143" customFormat="1" ht="15" customHeight="1">
      <c r="A46" s="503">
        <v>20101002</v>
      </c>
      <c r="B46" s="478" t="s">
        <v>740</v>
      </c>
      <c r="C46" s="482">
        <v>3504522</v>
      </c>
      <c r="D46" s="482">
        <v>10000000</v>
      </c>
      <c r="E46" s="482">
        <v>20000000</v>
      </c>
      <c r="F46" s="508">
        <f t="shared" si="8"/>
        <v>20000000</v>
      </c>
      <c r="G46" s="142"/>
    </row>
    <row r="47" spans="1:9" s="143" customFormat="1" ht="15" customHeight="1">
      <c r="A47" s="503">
        <v>20101003</v>
      </c>
      <c r="B47" s="478" t="s">
        <v>741</v>
      </c>
      <c r="C47" s="482">
        <v>7047295</v>
      </c>
      <c r="D47" s="482">
        <v>10000000</v>
      </c>
      <c r="E47" s="482">
        <v>0</v>
      </c>
      <c r="F47" s="508">
        <f t="shared" si="8"/>
        <v>0</v>
      </c>
      <c r="G47" s="142"/>
    </row>
    <row r="48" spans="1:9" ht="15" customHeight="1">
      <c r="A48" s="502">
        <v>20101004</v>
      </c>
      <c r="B48" s="478" t="s">
        <v>742</v>
      </c>
      <c r="C48" s="479">
        <v>0</v>
      </c>
      <c r="D48" s="482">
        <v>0</v>
      </c>
      <c r="E48" s="482">
        <v>0</v>
      </c>
      <c r="F48" s="508">
        <f t="shared" si="8"/>
        <v>0</v>
      </c>
      <c r="G48" s="142"/>
    </row>
    <row r="49" spans="1:7" ht="15" customHeight="1">
      <c r="A49" s="502">
        <v>20101005</v>
      </c>
      <c r="B49" s="478" t="s">
        <v>743</v>
      </c>
      <c r="C49" s="479">
        <v>0</v>
      </c>
      <c r="D49" s="482">
        <v>8000000</v>
      </c>
      <c r="E49" s="482">
        <v>12000000</v>
      </c>
      <c r="F49" s="508">
        <f t="shared" si="8"/>
        <v>12000000</v>
      </c>
      <c r="G49" s="142"/>
    </row>
    <row r="50" spans="1:7" ht="15" customHeight="1">
      <c r="A50" s="502">
        <v>20101006</v>
      </c>
      <c r="B50" s="478" t="s">
        <v>744</v>
      </c>
      <c r="C50" s="479">
        <v>200000</v>
      </c>
      <c r="D50" s="482">
        <v>10000000</v>
      </c>
      <c r="E50" s="482">
        <v>25000000</v>
      </c>
      <c r="F50" s="508">
        <f t="shared" si="8"/>
        <v>25000000</v>
      </c>
      <c r="G50" s="142"/>
    </row>
    <row r="51" spans="1:7" ht="15" customHeight="1">
      <c r="A51" s="502">
        <v>20101007</v>
      </c>
      <c r="B51" s="478" t="s">
        <v>745</v>
      </c>
      <c r="C51" s="479">
        <v>0</v>
      </c>
      <c r="D51" s="482">
        <v>0</v>
      </c>
      <c r="E51" s="482">
        <v>0</v>
      </c>
      <c r="F51" s="508">
        <f t="shared" si="8"/>
        <v>0</v>
      </c>
      <c r="G51" s="142"/>
    </row>
    <row r="52" spans="1:7" s="143" customFormat="1" ht="15" customHeight="1">
      <c r="A52" s="501">
        <v>20102</v>
      </c>
      <c r="B52" s="483" t="s">
        <v>443</v>
      </c>
      <c r="C52" s="477">
        <f>C53+C54</f>
        <v>6806000</v>
      </c>
      <c r="D52" s="477">
        <f t="shared" ref="D52:E52" si="9">D53+D54</f>
        <v>10000000</v>
      </c>
      <c r="E52" s="477">
        <f t="shared" si="9"/>
        <v>10000000</v>
      </c>
      <c r="F52" s="499">
        <f t="shared" si="1"/>
        <v>10000000</v>
      </c>
      <c r="G52" s="142"/>
    </row>
    <row r="53" spans="1:7" s="143" customFormat="1" ht="15" customHeight="1">
      <c r="A53" s="506">
        <v>20102001</v>
      </c>
      <c r="B53" s="478" t="s">
        <v>746</v>
      </c>
      <c r="C53" s="485">
        <v>6806000</v>
      </c>
      <c r="D53" s="485">
        <v>10000000</v>
      </c>
      <c r="E53" s="485">
        <v>10000000</v>
      </c>
      <c r="F53" s="508">
        <f t="shared" si="1"/>
        <v>10000000</v>
      </c>
      <c r="G53" s="142"/>
    </row>
    <row r="54" spans="1:7" ht="15" hidden="1" customHeight="1">
      <c r="A54" s="505">
        <v>20102002</v>
      </c>
      <c r="B54" s="478" t="s">
        <v>322</v>
      </c>
      <c r="C54" s="489"/>
      <c r="D54" s="489"/>
      <c r="E54" s="490"/>
      <c r="F54" s="508">
        <f t="shared" si="1"/>
        <v>0</v>
      </c>
      <c r="G54" s="142"/>
    </row>
    <row r="55" spans="1:7" s="143" customFormat="1" ht="15" customHeight="1">
      <c r="A55" s="501">
        <v>20103</v>
      </c>
      <c r="B55" s="483" t="s">
        <v>444</v>
      </c>
      <c r="C55" s="477">
        <f>C56+C57+C58+C59</f>
        <v>15152836</v>
      </c>
      <c r="D55" s="477">
        <f>D56+D57+D58+D59</f>
        <v>13000000</v>
      </c>
      <c r="E55" s="477">
        <f>E56+E57+E58+E59</f>
        <v>35000000</v>
      </c>
      <c r="F55" s="499">
        <f t="shared" si="1"/>
        <v>35000000</v>
      </c>
      <c r="G55" s="142"/>
    </row>
    <row r="56" spans="1:7" s="143" customFormat="1" ht="15" customHeight="1">
      <c r="A56" s="503">
        <v>20103001</v>
      </c>
      <c r="B56" s="478" t="s">
        <v>747</v>
      </c>
      <c r="C56" s="482">
        <v>215000</v>
      </c>
      <c r="D56" s="482">
        <v>3000000</v>
      </c>
      <c r="E56" s="482">
        <v>5000000</v>
      </c>
      <c r="F56" s="508">
        <f t="shared" si="1"/>
        <v>5000000</v>
      </c>
      <c r="G56" s="142"/>
    </row>
    <row r="57" spans="1:7" s="143" customFormat="1" ht="15" customHeight="1">
      <c r="A57" s="503">
        <v>20103002</v>
      </c>
      <c r="B57" s="478" t="s">
        <v>748</v>
      </c>
      <c r="C57" s="482">
        <v>2180005</v>
      </c>
      <c r="D57" s="482">
        <v>0</v>
      </c>
      <c r="E57" s="482">
        <v>0</v>
      </c>
      <c r="F57" s="508">
        <f t="shared" si="1"/>
        <v>0</v>
      </c>
      <c r="G57" s="142"/>
    </row>
    <row r="58" spans="1:7" ht="15" customHeight="1">
      <c r="A58" s="503">
        <v>20103003</v>
      </c>
      <c r="B58" s="478" t="s">
        <v>809</v>
      </c>
      <c r="C58" s="479">
        <v>0</v>
      </c>
      <c r="D58" s="480">
        <v>5000000</v>
      </c>
      <c r="E58" s="480">
        <v>5000000</v>
      </c>
      <c r="F58" s="508">
        <f t="shared" si="1"/>
        <v>5000000</v>
      </c>
      <c r="G58" s="142"/>
    </row>
    <row r="59" spans="1:7" ht="15" customHeight="1">
      <c r="A59" s="503">
        <v>20103004</v>
      </c>
      <c r="B59" s="478" t="s">
        <v>749</v>
      </c>
      <c r="C59" s="479">
        <v>12757831</v>
      </c>
      <c r="D59" s="480">
        <v>5000000</v>
      </c>
      <c r="E59" s="480">
        <v>25000000</v>
      </c>
      <c r="F59" s="519">
        <f>E59</f>
        <v>25000000</v>
      </c>
      <c r="G59" s="142"/>
    </row>
    <row r="60" spans="1:7" s="142" customFormat="1" ht="16.5" customHeight="1">
      <c r="A60" s="500">
        <v>202</v>
      </c>
      <c r="B60" s="481" t="s">
        <v>268</v>
      </c>
      <c r="C60" s="475">
        <f t="shared" ref="C60:E60" si="10">C61</f>
        <v>500000</v>
      </c>
      <c r="D60" s="475">
        <f t="shared" si="10"/>
        <v>2000000</v>
      </c>
      <c r="E60" s="475">
        <f t="shared" si="10"/>
        <v>2000000</v>
      </c>
      <c r="F60" s="508">
        <f t="shared" si="1"/>
        <v>2000000</v>
      </c>
    </row>
    <row r="61" spans="1:7" s="143" customFormat="1" ht="15" customHeight="1">
      <c r="A61" s="501">
        <v>20203</v>
      </c>
      <c r="B61" s="483" t="s">
        <v>451</v>
      </c>
      <c r="C61" s="477">
        <f>C62</f>
        <v>500000</v>
      </c>
      <c r="D61" s="477">
        <f>D62+D63</f>
        <v>2000000</v>
      </c>
      <c r="E61" s="477">
        <f>E62+E63</f>
        <v>2000000</v>
      </c>
      <c r="F61" s="508">
        <f t="shared" si="1"/>
        <v>2000000</v>
      </c>
      <c r="G61" s="142"/>
    </row>
    <row r="62" spans="1:7" s="143" customFormat="1" ht="15" customHeight="1">
      <c r="A62" s="503">
        <v>2010301</v>
      </c>
      <c r="B62" s="478" t="s">
        <v>700</v>
      </c>
      <c r="C62" s="482">
        <v>500000</v>
      </c>
      <c r="D62" s="482">
        <v>2000000</v>
      </c>
      <c r="E62" s="482">
        <v>2000000</v>
      </c>
      <c r="F62" s="508">
        <f t="shared" si="1"/>
        <v>2000000</v>
      </c>
      <c r="G62" s="142"/>
    </row>
    <row r="63" spans="1:7" s="143" customFormat="1" ht="15" customHeight="1">
      <c r="A63" s="503">
        <v>2010302</v>
      </c>
      <c r="B63" s="478" t="s">
        <v>750</v>
      </c>
      <c r="C63" s="482">
        <v>0</v>
      </c>
      <c r="D63" s="482">
        <v>0</v>
      </c>
      <c r="E63" s="482">
        <v>0</v>
      </c>
      <c r="F63" s="508">
        <f t="shared" si="1"/>
        <v>0</v>
      </c>
      <c r="G63" s="142"/>
    </row>
    <row r="64" spans="1:7" ht="15" hidden="1" customHeight="1">
      <c r="A64" s="503">
        <v>20103001</v>
      </c>
      <c r="B64" s="478" t="s">
        <v>322</v>
      </c>
      <c r="C64" s="479"/>
      <c r="D64" s="479"/>
      <c r="E64" s="482"/>
      <c r="F64" s="508">
        <f t="shared" si="1"/>
        <v>0</v>
      </c>
      <c r="G64" s="142"/>
    </row>
    <row r="65" spans="1:7" s="142" customFormat="1" ht="16.5" customHeight="1">
      <c r="A65" s="500">
        <v>203</v>
      </c>
      <c r="B65" s="481" t="s">
        <v>640</v>
      </c>
      <c r="C65" s="475">
        <f>C66+C69</f>
        <v>9289950</v>
      </c>
      <c r="D65" s="475">
        <f>D66+D69</f>
        <v>11000000</v>
      </c>
      <c r="E65" s="475">
        <f>E66+E69</f>
        <v>18000000</v>
      </c>
      <c r="F65" s="508">
        <f t="shared" si="1"/>
        <v>18000000</v>
      </c>
    </row>
    <row r="66" spans="1:7" s="143" customFormat="1" ht="15" customHeight="1">
      <c r="A66" s="501">
        <v>20301</v>
      </c>
      <c r="B66" s="483" t="s">
        <v>440</v>
      </c>
      <c r="C66" s="477">
        <f>C67+C68</f>
        <v>3900000</v>
      </c>
      <c r="D66" s="477">
        <f>D67+D68</f>
        <v>6000000</v>
      </c>
      <c r="E66" s="477">
        <f>E67+E68</f>
        <v>11000000</v>
      </c>
      <c r="F66" s="508">
        <f t="shared" si="1"/>
        <v>11000000</v>
      </c>
      <c r="G66" s="142"/>
    </row>
    <row r="67" spans="1:7" ht="15" customHeight="1">
      <c r="A67" s="503">
        <v>20301001</v>
      </c>
      <c r="B67" s="478" t="s">
        <v>701</v>
      </c>
      <c r="C67" s="479">
        <v>0</v>
      </c>
      <c r="D67" s="480">
        <v>1000000</v>
      </c>
      <c r="E67" s="480">
        <v>1000000</v>
      </c>
      <c r="F67" s="508">
        <f t="shared" si="1"/>
        <v>1000000</v>
      </c>
      <c r="G67" s="142"/>
    </row>
    <row r="68" spans="1:7" ht="15" customHeight="1">
      <c r="A68" s="503">
        <v>20301002</v>
      </c>
      <c r="B68" s="478" t="s">
        <v>751</v>
      </c>
      <c r="C68" s="479">
        <v>3900000</v>
      </c>
      <c r="D68" s="480">
        <v>5000000</v>
      </c>
      <c r="E68" s="480">
        <v>10000000</v>
      </c>
      <c r="F68" s="519">
        <f>E68</f>
        <v>10000000</v>
      </c>
      <c r="G68" s="142"/>
    </row>
    <row r="69" spans="1:7" s="143" customFormat="1" ht="18.75" customHeight="1">
      <c r="A69" s="501">
        <v>20302</v>
      </c>
      <c r="B69" s="483" t="s">
        <v>441</v>
      </c>
      <c r="C69" s="477">
        <f t="shared" ref="C69:E69" si="11">C70</f>
        <v>5389950</v>
      </c>
      <c r="D69" s="477">
        <f t="shared" si="11"/>
        <v>5000000</v>
      </c>
      <c r="E69" s="477">
        <f t="shared" si="11"/>
        <v>7000000</v>
      </c>
      <c r="F69" s="508">
        <f t="shared" si="1"/>
        <v>7000000</v>
      </c>
      <c r="G69" s="142"/>
    </row>
    <row r="70" spans="1:7" ht="15" customHeight="1">
      <c r="A70" s="502">
        <v>20302001</v>
      </c>
      <c r="B70" s="478" t="s">
        <v>702</v>
      </c>
      <c r="C70" s="479">
        <v>5389950</v>
      </c>
      <c r="D70" s="480">
        <v>5000000</v>
      </c>
      <c r="E70" s="480">
        <v>7000000</v>
      </c>
      <c r="F70" s="508">
        <f t="shared" si="1"/>
        <v>7000000</v>
      </c>
      <c r="G70" s="142"/>
    </row>
    <row r="71" spans="1:7" s="142" customFormat="1" ht="15" customHeight="1">
      <c r="A71" s="500">
        <v>204</v>
      </c>
      <c r="B71" s="481" t="s">
        <v>267</v>
      </c>
      <c r="C71" s="475">
        <f t="shared" ref="C71:E72" si="12">C72</f>
        <v>1419266</v>
      </c>
      <c r="D71" s="475">
        <f t="shared" si="12"/>
        <v>0</v>
      </c>
      <c r="E71" s="475">
        <f t="shared" si="12"/>
        <v>2000000</v>
      </c>
      <c r="F71" s="508">
        <f t="shared" si="1"/>
        <v>2000000</v>
      </c>
    </row>
    <row r="72" spans="1:7" s="143" customFormat="1" ht="15" customHeight="1">
      <c r="A72" s="501">
        <v>20401</v>
      </c>
      <c r="B72" s="476" t="s">
        <v>504</v>
      </c>
      <c r="C72" s="477">
        <f t="shared" si="12"/>
        <v>1419266</v>
      </c>
      <c r="D72" s="477">
        <f>D73+D74</f>
        <v>0</v>
      </c>
      <c r="E72" s="477">
        <f>E73+E74</f>
        <v>2000000</v>
      </c>
      <c r="F72" s="508">
        <f t="shared" si="1"/>
        <v>2000000</v>
      </c>
      <c r="G72" s="142"/>
    </row>
    <row r="73" spans="1:7" ht="15" customHeight="1">
      <c r="A73" s="502">
        <v>20401001</v>
      </c>
      <c r="B73" s="478" t="s">
        <v>703</v>
      </c>
      <c r="C73" s="479">
        <v>1419266</v>
      </c>
      <c r="D73" s="480">
        <v>0</v>
      </c>
      <c r="E73" s="480">
        <v>2000000</v>
      </c>
      <c r="F73" s="508">
        <f t="shared" si="1"/>
        <v>2000000</v>
      </c>
      <c r="G73" s="142"/>
    </row>
    <row r="74" spans="1:7" ht="15" hidden="1" customHeight="1">
      <c r="A74" s="502">
        <v>20401002</v>
      </c>
      <c r="B74" s="478" t="s">
        <v>752</v>
      </c>
      <c r="C74" s="479">
        <v>0</v>
      </c>
      <c r="D74" s="480">
        <v>0</v>
      </c>
      <c r="E74" s="480">
        <v>0</v>
      </c>
      <c r="F74" s="519">
        <f>E74</f>
        <v>0</v>
      </c>
      <c r="G74" s="142"/>
    </row>
    <row r="75" spans="1:7" s="142" customFormat="1" ht="15" customHeight="1">
      <c r="A75" s="500">
        <v>205</v>
      </c>
      <c r="B75" s="481" t="s">
        <v>388</v>
      </c>
      <c r="C75" s="475">
        <f t="shared" ref="C75:E75" si="13">C76+C78</f>
        <v>0</v>
      </c>
      <c r="D75" s="475">
        <f t="shared" si="13"/>
        <v>0</v>
      </c>
      <c r="E75" s="475">
        <f t="shared" si="13"/>
        <v>0</v>
      </c>
      <c r="F75" s="518">
        <f t="shared" si="1"/>
        <v>0</v>
      </c>
    </row>
    <row r="76" spans="1:7" s="143" customFormat="1" ht="16.5" hidden="1" customHeight="1">
      <c r="A76" s="501">
        <v>20501</v>
      </c>
      <c r="B76" s="491" t="s">
        <v>449</v>
      </c>
      <c r="C76" s="477">
        <f t="shared" ref="C76:E76" si="14">C77</f>
        <v>0</v>
      </c>
      <c r="D76" s="477">
        <f t="shared" si="14"/>
        <v>0</v>
      </c>
      <c r="E76" s="477">
        <f t="shared" si="14"/>
        <v>0</v>
      </c>
      <c r="F76" s="499">
        <f t="shared" si="1"/>
        <v>0</v>
      </c>
      <c r="G76" s="142"/>
    </row>
    <row r="77" spans="1:7" ht="15" hidden="1" customHeight="1">
      <c r="A77" s="502">
        <v>20501001</v>
      </c>
      <c r="B77" s="478" t="s">
        <v>322</v>
      </c>
      <c r="C77" s="479"/>
      <c r="D77" s="479"/>
      <c r="E77" s="480"/>
      <c r="F77" s="508">
        <f t="shared" si="1"/>
        <v>0</v>
      </c>
      <c r="G77" s="142"/>
    </row>
    <row r="78" spans="1:7" s="143" customFormat="1" ht="15" hidden="1" customHeight="1">
      <c r="A78" s="501">
        <v>20502</v>
      </c>
      <c r="B78" s="491" t="s">
        <v>450</v>
      </c>
      <c r="C78" s="477">
        <f>C79+C80+C81</f>
        <v>0</v>
      </c>
      <c r="D78" s="477">
        <f t="shared" ref="D78:E78" si="15">D79+D80+D81</f>
        <v>0</v>
      </c>
      <c r="E78" s="477">
        <f t="shared" si="15"/>
        <v>0</v>
      </c>
      <c r="F78" s="499">
        <f t="shared" si="1"/>
        <v>0</v>
      </c>
      <c r="G78" s="142"/>
    </row>
    <row r="79" spans="1:7" s="143" customFormat="1" ht="15" hidden="1" customHeight="1">
      <c r="A79" s="503">
        <v>20502001</v>
      </c>
      <c r="B79" s="478" t="s">
        <v>322</v>
      </c>
      <c r="C79" s="482"/>
      <c r="D79" s="482"/>
      <c r="E79" s="482"/>
      <c r="F79" s="508">
        <f t="shared" si="1"/>
        <v>0</v>
      </c>
      <c r="G79" s="142"/>
    </row>
    <row r="80" spans="1:7" s="143" customFormat="1" ht="15" hidden="1" customHeight="1">
      <c r="A80" s="503">
        <v>20502002</v>
      </c>
      <c r="B80" s="478" t="s">
        <v>322</v>
      </c>
      <c r="C80" s="482"/>
      <c r="D80" s="482"/>
      <c r="E80" s="482"/>
      <c r="F80" s="499">
        <f t="shared" si="1"/>
        <v>0</v>
      </c>
      <c r="G80" s="142"/>
    </row>
    <row r="81" spans="1:7" ht="15" hidden="1" customHeight="1">
      <c r="A81" s="502">
        <v>20502003</v>
      </c>
      <c r="B81" s="478" t="s">
        <v>322</v>
      </c>
      <c r="C81" s="479"/>
      <c r="D81" s="479"/>
      <c r="E81" s="482"/>
      <c r="F81" s="499">
        <f t="shared" si="1"/>
        <v>0</v>
      </c>
      <c r="G81" s="142"/>
    </row>
    <row r="82" spans="1:7" s="142" customFormat="1" ht="15" customHeight="1">
      <c r="A82" s="500">
        <v>206</v>
      </c>
      <c r="B82" s="481" t="s">
        <v>266</v>
      </c>
      <c r="C82" s="475">
        <f t="shared" ref="C82:E82" si="16">C83+C85+C87+C89+C91</f>
        <v>0</v>
      </c>
      <c r="D82" s="475">
        <f t="shared" si="16"/>
        <v>0</v>
      </c>
      <c r="E82" s="475">
        <f t="shared" si="16"/>
        <v>0</v>
      </c>
      <c r="F82" s="499">
        <f t="shared" ref="F82:F90" si="17">E82</f>
        <v>0</v>
      </c>
    </row>
    <row r="83" spans="1:7" s="143" customFormat="1" ht="15" hidden="1" customHeight="1">
      <c r="A83" s="501">
        <v>20601</v>
      </c>
      <c r="B83" s="491" t="s">
        <v>452</v>
      </c>
      <c r="C83" s="477">
        <f t="shared" ref="C83:E83" si="18">C84</f>
        <v>0</v>
      </c>
      <c r="D83" s="477">
        <f t="shared" si="18"/>
        <v>0</v>
      </c>
      <c r="E83" s="477">
        <f t="shared" si="18"/>
        <v>0</v>
      </c>
      <c r="F83" s="499">
        <f t="shared" si="17"/>
        <v>0</v>
      </c>
      <c r="G83" s="142"/>
    </row>
    <row r="84" spans="1:7" ht="15" hidden="1" customHeight="1">
      <c r="A84" s="502">
        <v>20601001</v>
      </c>
      <c r="B84" s="478" t="s">
        <v>322</v>
      </c>
      <c r="C84" s="479"/>
      <c r="D84" s="479"/>
      <c r="E84" s="480"/>
      <c r="F84" s="508">
        <f t="shared" si="17"/>
        <v>0</v>
      </c>
      <c r="G84" s="142"/>
    </row>
    <row r="85" spans="1:7" s="143" customFormat="1" ht="15" hidden="1" customHeight="1">
      <c r="A85" s="501">
        <v>20602</v>
      </c>
      <c r="B85" s="491" t="s">
        <v>453</v>
      </c>
      <c r="C85" s="477">
        <f t="shared" ref="C85:E85" si="19">C86</f>
        <v>0</v>
      </c>
      <c r="D85" s="477">
        <f t="shared" si="19"/>
        <v>0</v>
      </c>
      <c r="E85" s="477">
        <f t="shared" si="19"/>
        <v>0</v>
      </c>
      <c r="F85" s="499">
        <f t="shared" si="17"/>
        <v>0</v>
      </c>
      <c r="G85" s="142"/>
    </row>
    <row r="86" spans="1:7" ht="15" hidden="1" customHeight="1">
      <c r="A86" s="502">
        <v>20602001</v>
      </c>
      <c r="B86" s="478" t="s">
        <v>322</v>
      </c>
      <c r="C86" s="479"/>
      <c r="D86" s="479"/>
      <c r="E86" s="480"/>
      <c r="F86" s="499">
        <f t="shared" si="17"/>
        <v>0</v>
      </c>
      <c r="G86" s="142"/>
    </row>
    <row r="87" spans="1:7" s="143" customFormat="1" ht="15" hidden="1" customHeight="1">
      <c r="A87" s="501">
        <v>20603</v>
      </c>
      <c r="B87" s="491" t="s">
        <v>454</v>
      </c>
      <c r="C87" s="477">
        <f t="shared" ref="C87:E87" si="20">C88</f>
        <v>0</v>
      </c>
      <c r="D87" s="477">
        <f t="shared" si="20"/>
        <v>0</v>
      </c>
      <c r="E87" s="477">
        <f t="shared" si="20"/>
        <v>0</v>
      </c>
      <c r="F87" s="499">
        <f t="shared" si="17"/>
        <v>0</v>
      </c>
      <c r="G87" s="142"/>
    </row>
    <row r="88" spans="1:7" ht="15" hidden="1" customHeight="1">
      <c r="A88" s="502">
        <v>20603001</v>
      </c>
      <c r="B88" s="478" t="s">
        <v>322</v>
      </c>
      <c r="C88" s="479"/>
      <c r="D88" s="479"/>
      <c r="E88" s="480"/>
      <c r="F88" s="499">
        <f t="shared" si="17"/>
        <v>0</v>
      </c>
      <c r="G88" s="142"/>
    </row>
    <row r="89" spans="1:7" s="143" customFormat="1" ht="15" hidden="1" customHeight="1">
      <c r="A89" s="501">
        <v>20604</v>
      </c>
      <c r="B89" s="491" t="s">
        <v>455</v>
      </c>
      <c r="C89" s="477">
        <f t="shared" ref="C89:E89" si="21">C90</f>
        <v>0</v>
      </c>
      <c r="D89" s="477">
        <f t="shared" si="21"/>
        <v>0</v>
      </c>
      <c r="E89" s="477">
        <f t="shared" si="21"/>
        <v>0</v>
      </c>
      <c r="F89" s="499">
        <f t="shared" si="17"/>
        <v>0</v>
      </c>
      <c r="G89" s="142"/>
    </row>
    <row r="90" spans="1:7" ht="15" hidden="1" customHeight="1">
      <c r="A90" s="502">
        <v>20604001</v>
      </c>
      <c r="B90" s="478" t="s">
        <v>322</v>
      </c>
      <c r="C90" s="479"/>
      <c r="D90" s="479"/>
      <c r="E90" s="480"/>
      <c r="F90" s="499">
        <f t="shared" si="17"/>
        <v>0</v>
      </c>
      <c r="G90" s="142"/>
    </row>
    <row r="91" spans="1:7" s="143" customFormat="1" ht="15" hidden="1" customHeight="1">
      <c r="A91" s="501">
        <v>20605</v>
      </c>
      <c r="B91" s="491" t="s">
        <v>456</v>
      </c>
      <c r="C91" s="477">
        <f t="shared" ref="C91:E91" si="22">C92</f>
        <v>0</v>
      </c>
      <c r="D91" s="477">
        <f t="shared" si="22"/>
        <v>0</v>
      </c>
      <c r="E91" s="477">
        <f t="shared" si="22"/>
        <v>0</v>
      </c>
      <c r="F91" s="499">
        <f>E91</f>
        <v>0</v>
      </c>
      <c r="G91" s="142"/>
    </row>
    <row r="92" spans="1:7" ht="15" hidden="1" customHeight="1">
      <c r="A92" s="502">
        <v>20605001</v>
      </c>
      <c r="B92" s="478" t="s">
        <v>322</v>
      </c>
      <c r="C92" s="479"/>
      <c r="D92" s="479"/>
      <c r="E92" s="480"/>
      <c r="F92" s="499">
        <f t="shared" ref="F92:F156" si="23">E92</f>
        <v>0</v>
      </c>
      <c r="G92" s="142"/>
    </row>
    <row r="93" spans="1:7" s="142" customFormat="1" ht="15" customHeight="1">
      <c r="A93" s="500">
        <v>207</v>
      </c>
      <c r="B93" s="481" t="s">
        <v>635</v>
      </c>
      <c r="C93" s="475">
        <f>C94+C97+C101+C103</f>
        <v>465750</v>
      </c>
      <c r="D93" s="475">
        <f>D94+D97+D101+D103</f>
        <v>5000000</v>
      </c>
      <c r="E93" s="475">
        <f>E94+E97+E101+E103</f>
        <v>0</v>
      </c>
      <c r="F93" s="499">
        <f t="shared" si="23"/>
        <v>0</v>
      </c>
    </row>
    <row r="94" spans="1:7" s="143" customFormat="1" ht="15" hidden="1" customHeight="1">
      <c r="A94" s="501">
        <v>20701</v>
      </c>
      <c r="B94" s="491" t="s">
        <v>458</v>
      </c>
      <c r="C94" s="477">
        <f>C95+C96</f>
        <v>0</v>
      </c>
      <c r="D94" s="477">
        <f t="shared" ref="D94:E94" si="24">D95+D96</f>
        <v>0</v>
      </c>
      <c r="E94" s="477">
        <f t="shared" si="24"/>
        <v>0</v>
      </c>
      <c r="F94" s="499">
        <f t="shared" si="23"/>
        <v>0</v>
      </c>
      <c r="G94" s="142"/>
    </row>
    <row r="95" spans="1:7" s="143" customFormat="1" ht="15" hidden="1" customHeight="1">
      <c r="A95" s="503">
        <v>20701001</v>
      </c>
      <c r="B95" s="478" t="s">
        <v>322</v>
      </c>
      <c r="C95" s="482"/>
      <c r="D95" s="482"/>
      <c r="E95" s="507"/>
      <c r="F95" s="508">
        <f t="shared" si="23"/>
        <v>0</v>
      </c>
      <c r="G95" s="142"/>
    </row>
    <row r="96" spans="1:7" ht="15" hidden="1" customHeight="1">
      <c r="A96" s="509">
        <v>20701002</v>
      </c>
      <c r="B96" s="478" t="s">
        <v>322</v>
      </c>
      <c r="C96" s="482"/>
      <c r="D96" s="482"/>
      <c r="E96" s="486"/>
      <c r="F96" s="499">
        <f t="shared" si="23"/>
        <v>0</v>
      </c>
      <c r="G96" s="142"/>
    </row>
    <row r="97" spans="1:7" s="143" customFormat="1" ht="15" customHeight="1">
      <c r="A97" s="501">
        <v>20702</v>
      </c>
      <c r="B97" s="491" t="s">
        <v>459</v>
      </c>
      <c r="C97" s="477">
        <f>C98+C99</f>
        <v>465750</v>
      </c>
      <c r="D97" s="477">
        <f>D98+D99+D100</f>
        <v>5000000</v>
      </c>
      <c r="E97" s="477">
        <f>E98+E99+E100</f>
        <v>0</v>
      </c>
      <c r="F97" s="499">
        <f t="shared" si="23"/>
        <v>0</v>
      </c>
      <c r="G97" s="142"/>
    </row>
    <row r="98" spans="1:7" s="143" customFormat="1" ht="15" hidden="1" customHeight="1">
      <c r="A98" s="506">
        <v>20702001</v>
      </c>
      <c r="B98" s="478" t="s">
        <v>704</v>
      </c>
      <c r="C98" s="482"/>
      <c r="D98" s="482">
        <v>0</v>
      </c>
      <c r="E98" s="482">
        <v>0</v>
      </c>
      <c r="F98" s="508">
        <f t="shared" si="23"/>
        <v>0</v>
      </c>
      <c r="G98" s="142"/>
    </row>
    <row r="99" spans="1:7" s="143" customFormat="1" ht="15" customHeight="1">
      <c r="A99" s="506">
        <v>20702002</v>
      </c>
      <c r="B99" s="478" t="s">
        <v>753</v>
      </c>
      <c r="C99" s="482">
        <v>465750</v>
      </c>
      <c r="D99" s="482">
        <v>0</v>
      </c>
      <c r="E99" s="482">
        <v>0</v>
      </c>
      <c r="F99" s="508">
        <f t="shared" si="23"/>
        <v>0</v>
      </c>
      <c r="G99" s="142"/>
    </row>
    <row r="100" spans="1:7" s="143" customFormat="1" ht="15" customHeight="1">
      <c r="A100" s="502">
        <v>20702003</v>
      </c>
      <c r="B100" s="478" t="s">
        <v>796</v>
      </c>
      <c r="C100" s="482">
        <v>0</v>
      </c>
      <c r="D100" s="482">
        <v>5000000</v>
      </c>
      <c r="E100" s="482">
        <v>0</v>
      </c>
      <c r="F100" s="508"/>
      <c r="G100" s="142"/>
    </row>
    <row r="101" spans="1:7" s="143" customFormat="1" ht="15" hidden="1" customHeight="1">
      <c r="A101" s="501">
        <v>20703</v>
      </c>
      <c r="B101" s="491" t="s">
        <v>460</v>
      </c>
      <c r="C101" s="477">
        <f t="shared" ref="C101:E101" si="25">C102</f>
        <v>0</v>
      </c>
      <c r="D101" s="477">
        <f t="shared" si="25"/>
        <v>0</v>
      </c>
      <c r="E101" s="477">
        <f t="shared" si="25"/>
        <v>0</v>
      </c>
      <c r="F101" s="499">
        <f t="shared" si="23"/>
        <v>0</v>
      </c>
      <c r="G101" s="142"/>
    </row>
    <row r="102" spans="1:7" ht="15" hidden="1" customHeight="1">
      <c r="A102" s="502">
        <v>20703001</v>
      </c>
      <c r="B102" s="478" t="s">
        <v>322</v>
      </c>
      <c r="C102" s="479"/>
      <c r="D102" s="479"/>
      <c r="E102" s="480"/>
      <c r="F102" s="508">
        <f t="shared" si="23"/>
        <v>0</v>
      </c>
      <c r="G102" s="142"/>
    </row>
    <row r="103" spans="1:7" s="143" customFormat="1" ht="15" hidden="1" customHeight="1">
      <c r="A103" s="501">
        <v>20704</v>
      </c>
      <c r="B103" s="491" t="s">
        <v>461</v>
      </c>
      <c r="C103" s="477">
        <f t="shared" ref="C103:E103" si="26">C104</f>
        <v>0</v>
      </c>
      <c r="D103" s="477">
        <f t="shared" si="26"/>
        <v>0</v>
      </c>
      <c r="E103" s="477">
        <f t="shared" si="26"/>
        <v>0</v>
      </c>
      <c r="F103" s="499">
        <f t="shared" si="23"/>
        <v>0</v>
      </c>
      <c r="G103" s="142"/>
    </row>
    <row r="104" spans="1:7" ht="15" hidden="1" customHeight="1">
      <c r="A104" s="502">
        <v>20704001</v>
      </c>
      <c r="B104" s="478" t="s">
        <v>322</v>
      </c>
      <c r="C104" s="479"/>
      <c r="D104" s="479"/>
      <c r="E104" s="480"/>
      <c r="F104" s="508">
        <f t="shared" si="23"/>
        <v>0</v>
      </c>
      <c r="G104" s="142"/>
    </row>
    <row r="105" spans="1:7" ht="15" hidden="1" customHeight="1">
      <c r="A105" s="502">
        <v>20704002</v>
      </c>
      <c r="B105" s="478"/>
      <c r="C105" s="479"/>
      <c r="D105" s="479"/>
      <c r="E105" s="480">
        <v>0</v>
      </c>
      <c r="F105" s="508"/>
      <c r="G105" s="142"/>
    </row>
    <row r="106" spans="1:7" s="139" customFormat="1" ht="15" customHeight="1">
      <c r="A106" s="498">
        <v>3</v>
      </c>
      <c r="B106" s="472" t="s">
        <v>265</v>
      </c>
      <c r="C106" s="473">
        <f>C107+C110+C118</f>
        <v>9383035</v>
      </c>
      <c r="D106" s="473">
        <f>D107+D110+D118</f>
        <v>33000000</v>
      </c>
      <c r="E106" s="522">
        <f>E107+E110+E118</f>
        <v>23000000</v>
      </c>
      <c r="F106" s="499">
        <f t="shared" si="23"/>
        <v>23000000</v>
      </c>
      <c r="G106" s="142"/>
    </row>
    <row r="107" spans="1:7" s="142" customFormat="1" ht="15" hidden="1" customHeight="1">
      <c r="A107" s="500">
        <v>301</v>
      </c>
      <c r="B107" s="481" t="s">
        <v>389</v>
      </c>
      <c r="C107" s="475">
        <f t="shared" ref="C107:E108" si="27">C108</f>
        <v>0</v>
      </c>
      <c r="D107" s="475">
        <f t="shared" si="27"/>
        <v>0</v>
      </c>
      <c r="E107" s="475">
        <f t="shared" si="27"/>
        <v>0</v>
      </c>
      <c r="F107" s="499">
        <f t="shared" si="23"/>
        <v>0</v>
      </c>
    </row>
    <row r="108" spans="1:7" s="143" customFormat="1" ht="15" hidden="1" customHeight="1">
      <c r="A108" s="501">
        <v>30101</v>
      </c>
      <c r="B108" s="476" t="s">
        <v>505</v>
      </c>
      <c r="C108" s="477">
        <f t="shared" si="27"/>
        <v>0</v>
      </c>
      <c r="D108" s="477">
        <f t="shared" si="27"/>
        <v>0</v>
      </c>
      <c r="E108" s="477">
        <f t="shared" si="27"/>
        <v>0</v>
      </c>
      <c r="F108" s="499">
        <f t="shared" si="23"/>
        <v>0</v>
      </c>
      <c r="G108" s="142"/>
    </row>
    <row r="109" spans="1:7" ht="15" hidden="1" customHeight="1">
      <c r="A109" s="502">
        <v>30101001</v>
      </c>
      <c r="B109" s="478" t="s">
        <v>322</v>
      </c>
      <c r="C109" s="479">
        <v>0</v>
      </c>
      <c r="D109" s="479"/>
      <c r="E109" s="480"/>
      <c r="F109" s="508">
        <f t="shared" si="23"/>
        <v>0</v>
      </c>
      <c r="G109" s="142"/>
    </row>
    <row r="110" spans="1:7" s="142" customFormat="1" ht="15" customHeight="1">
      <c r="A110" s="500">
        <v>302</v>
      </c>
      <c r="B110" s="481" t="s">
        <v>390</v>
      </c>
      <c r="C110" s="475">
        <f>C111+C113+C115</f>
        <v>2585396</v>
      </c>
      <c r="D110" s="475">
        <f>D111+D113+D115</f>
        <v>18000000</v>
      </c>
      <c r="E110" s="475">
        <f>E111+E113+E115</f>
        <v>8000000</v>
      </c>
      <c r="F110" s="499">
        <f t="shared" si="23"/>
        <v>8000000</v>
      </c>
    </row>
    <row r="111" spans="1:7" s="143" customFormat="1" ht="15" hidden="1" customHeight="1">
      <c r="A111" s="501">
        <v>30201</v>
      </c>
      <c r="B111" s="491" t="s">
        <v>457</v>
      </c>
      <c r="C111" s="477">
        <f t="shared" ref="C111:E111" si="28">C112</f>
        <v>0</v>
      </c>
      <c r="D111" s="477">
        <f t="shared" si="28"/>
        <v>10000000</v>
      </c>
      <c r="E111" s="477">
        <f t="shared" si="28"/>
        <v>0</v>
      </c>
      <c r="F111" s="499">
        <f t="shared" si="23"/>
        <v>0</v>
      </c>
      <c r="G111" s="142"/>
    </row>
    <row r="112" spans="1:7" ht="15" hidden="1" customHeight="1">
      <c r="A112" s="502">
        <v>30202001</v>
      </c>
      <c r="B112" s="478" t="s">
        <v>754</v>
      </c>
      <c r="C112" s="479"/>
      <c r="D112" s="480">
        <v>10000000</v>
      </c>
      <c r="E112" s="480">
        <v>0</v>
      </c>
      <c r="F112" s="508">
        <f t="shared" si="23"/>
        <v>0</v>
      </c>
      <c r="G112" s="142"/>
    </row>
    <row r="113" spans="1:7" s="143" customFormat="1" ht="15" hidden="1" customHeight="1">
      <c r="A113" s="501">
        <v>30202</v>
      </c>
      <c r="B113" s="491" t="s">
        <v>407</v>
      </c>
      <c r="C113" s="477">
        <f>C114</f>
        <v>0</v>
      </c>
      <c r="D113" s="477">
        <f>D114</f>
        <v>0</v>
      </c>
      <c r="E113" s="477">
        <f>E114</f>
        <v>0</v>
      </c>
      <c r="F113" s="508">
        <f t="shared" si="23"/>
        <v>0</v>
      </c>
      <c r="G113" s="142"/>
    </row>
    <row r="114" spans="1:7" ht="15" hidden="1" customHeight="1">
      <c r="A114" s="502">
        <v>30202002</v>
      </c>
      <c r="B114" s="478" t="s">
        <v>322</v>
      </c>
      <c r="C114" s="489"/>
      <c r="D114" s="490">
        <v>0</v>
      </c>
      <c r="E114" s="490">
        <v>0</v>
      </c>
      <c r="F114" s="508">
        <f t="shared" si="23"/>
        <v>0</v>
      </c>
      <c r="G114" s="142"/>
    </row>
    <row r="115" spans="1:7" s="143" customFormat="1" ht="15" customHeight="1">
      <c r="A115" s="501">
        <v>30203</v>
      </c>
      <c r="B115" s="491" t="s">
        <v>408</v>
      </c>
      <c r="C115" s="477">
        <f>C116+C117</f>
        <v>2585396</v>
      </c>
      <c r="D115" s="477">
        <f t="shared" ref="D115:E115" si="29">D116+D117</f>
        <v>8000000</v>
      </c>
      <c r="E115" s="477">
        <f t="shared" si="29"/>
        <v>8000000</v>
      </c>
      <c r="F115" s="499">
        <f t="shared" si="23"/>
        <v>8000000</v>
      </c>
      <c r="G115" s="142"/>
    </row>
    <row r="116" spans="1:7" s="143" customFormat="1" ht="15" customHeight="1">
      <c r="A116" s="510">
        <v>30203001</v>
      </c>
      <c r="B116" s="478" t="s">
        <v>755</v>
      </c>
      <c r="C116" s="482">
        <v>2107596</v>
      </c>
      <c r="D116" s="482">
        <v>4000000</v>
      </c>
      <c r="E116" s="482">
        <v>3000000</v>
      </c>
      <c r="F116" s="508">
        <f t="shared" si="23"/>
        <v>3000000</v>
      </c>
      <c r="G116" s="142"/>
    </row>
    <row r="117" spans="1:7" ht="15" customHeight="1">
      <c r="A117" s="502">
        <v>30203002</v>
      </c>
      <c r="B117" s="478" t="s">
        <v>756</v>
      </c>
      <c r="C117" s="479">
        <v>477800</v>
      </c>
      <c r="D117" s="480">
        <v>4000000</v>
      </c>
      <c r="E117" s="480">
        <v>5000000</v>
      </c>
      <c r="F117" s="508">
        <f t="shared" si="23"/>
        <v>5000000</v>
      </c>
      <c r="G117" s="142"/>
    </row>
    <row r="118" spans="1:7" s="142" customFormat="1" ht="15" customHeight="1">
      <c r="A118" s="500">
        <v>303</v>
      </c>
      <c r="B118" s="481" t="s">
        <v>391</v>
      </c>
      <c r="C118" s="475">
        <f t="shared" ref="C118:E119" si="30">C119</f>
        <v>6797639</v>
      </c>
      <c r="D118" s="475">
        <f t="shared" si="30"/>
        <v>15000000</v>
      </c>
      <c r="E118" s="475">
        <f t="shared" si="30"/>
        <v>15000000</v>
      </c>
      <c r="F118" s="499">
        <f t="shared" si="23"/>
        <v>15000000</v>
      </c>
    </row>
    <row r="119" spans="1:7" s="143" customFormat="1" ht="15" customHeight="1">
      <c r="A119" s="501">
        <v>30301</v>
      </c>
      <c r="B119" s="476" t="s">
        <v>757</v>
      </c>
      <c r="C119" s="477">
        <f t="shared" si="30"/>
        <v>6797639</v>
      </c>
      <c r="D119" s="477">
        <f t="shared" si="30"/>
        <v>15000000</v>
      </c>
      <c r="E119" s="477">
        <f t="shared" si="30"/>
        <v>15000000</v>
      </c>
      <c r="F119" s="499">
        <f t="shared" si="23"/>
        <v>15000000</v>
      </c>
      <c r="G119" s="142"/>
    </row>
    <row r="120" spans="1:7" ht="15" customHeight="1">
      <c r="A120" s="502">
        <v>30301001</v>
      </c>
      <c r="B120" s="478" t="s">
        <v>758</v>
      </c>
      <c r="C120" s="479">
        <v>6797639</v>
      </c>
      <c r="D120" s="479">
        <v>15000000</v>
      </c>
      <c r="E120" s="480">
        <v>15000000</v>
      </c>
      <c r="F120" s="508">
        <f t="shared" si="23"/>
        <v>15000000</v>
      </c>
      <c r="G120" s="142"/>
    </row>
    <row r="121" spans="1:7" s="139" customFormat="1" ht="15" customHeight="1">
      <c r="A121" s="498">
        <v>4</v>
      </c>
      <c r="B121" s="472" t="s">
        <v>264</v>
      </c>
      <c r="C121" s="473">
        <f>C122+C151+C187+C196+C203+C211+C218+C227</f>
        <v>128203064</v>
      </c>
      <c r="D121" s="473">
        <f>D122+D151+D187+D196+D203+D211+D218+D227</f>
        <v>140000000</v>
      </c>
      <c r="E121" s="522">
        <f>E122+E151+E187+E196+E203+E211+E218+E227</f>
        <v>246000000</v>
      </c>
      <c r="F121" s="499">
        <f t="shared" si="23"/>
        <v>246000000</v>
      </c>
      <c r="G121" s="142"/>
    </row>
    <row r="122" spans="1:7" s="142" customFormat="1" ht="15" customHeight="1">
      <c r="A122" s="500">
        <v>401</v>
      </c>
      <c r="B122" s="481" t="s">
        <v>636</v>
      </c>
      <c r="C122" s="475">
        <f>C123+C127+C131+C135+C139+C143+C147</f>
        <v>4767715</v>
      </c>
      <c r="D122" s="475">
        <f>D123+D127+D131+D135+D139+D143+D147</f>
        <v>15000000</v>
      </c>
      <c r="E122" s="475">
        <f>E123+E127+E131+E135+E139+E143+E147</f>
        <v>33000000</v>
      </c>
      <c r="F122" s="499">
        <f t="shared" si="23"/>
        <v>33000000</v>
      </c>
    </row>
    <row r="123" spans="1:7" s="143" customFormat="1" ht="15" customHeight="1">
      <c r="A123" s="501">
        <v>40101</v>
      </c>
      <c r="B123" s="476" t="s">
        <v>759</v>
      </c>
      <c r="C123" s="477">
        <f>C124+C125+C126</f>
        <v>4767715</v>
      </c>
      <c r="D123" s="477">
        <f t="shared" ref="D123" si="31">D124+D125+D126</f>
        <v>15000000</v>
      </c>
      <c r="E123" s="477">
        <f>E124+E125+E126</f>
        <v>33000000</v>
      </c>
      <c r="F123" s="499">
        <f t="shared" si="23"/>
        <v>33000000</v>
      </c>
      <c r="G123" s="142"/>
    </row>
    <row r="124" spans="1:7" s="143" customFormat="1" ht="15" customHeight="1">
      <c r="A124" s="503">
        <v>40101001</v>
      </c>
      <c r="B124" s="478" t="s">
        <v>760</v>
      </c>
      <c r="C124" s="482">
        <v>4767715</v>
      </c>
      <c r="D124" s="482">
        <v>15000000</v>
      </c>
      <c r="E124" s="482">
        <v>33000000</v>
      </c>
      <c r="F124" s="508">
        <f t="shared" si="23"/>
        <v>33000000</v>
      </c>
      <c r="G124" s="142"/>
    </row>
    <row r="125" spans="1:7" s="143" customFormat="1" ht="15" hidden="1" customHeight="1">
      <c r="A125" s="503">
        <v>40101002</v>
      </c>
      <c r="B125" s="478" t="s">
        <v>322</v>
      </c>
      <c r="C125" s="482"/>
      <c r="D125" s="482"/>
      <c r="E125" s="482"/>
      <c r="F125" s="499">
        <f t="shared" si="23"/>
        <v>0</v>
      </c>
      <c r="G125" s="142"/>
    </row>
    <row r="126" spans="1:7" ht="15" hidden="1" customHeight="1">
      <c r="A126" s="502">
        <v>40101003</v>
      </c>
      <c r="B126" s="478" t="s">
        <v>322</v>
      </c>
      <c r="C126" s="479"/>
      <c r="D126" s="479"/>
      <c r="E126" s="480"/>
      <c r="F126" s="499">
        <f t="shared" si="23"/>
        <v>0</v>
      </c>
      <c r="G126" s="142"/>
    </row>
    <row r="127" spans="1:7" s="143" customFormat="1" ht="15" customHeight="1">
      <c r="A127" s="501">
        <v>40102</v>
      </c>
      <c r="B127" s="476" t="s">
        <v>504</v>
      </c>
      <c r="C127" s="477">
        <f>C128+C129+C130</f>
        <v>0</v>
      </c>
      <c r="D127" s="477">
        <f t="shared" ref="D127:E127" si="32">D128+D129+D130</f>
        <v>0</v>
      </c>
      <c r="E127" s="477">
        <f t="shared" si="32"/>
        <v>0</v>
      </c>
      <c r="F127" s="499">
        <f t="shared" si="23"/>
        <v>0</v>
      </c>
      <c r="G127" s="142"/>
    </row>
    <row r="128" spans="1:7" s="143" customFormat="1" ht="15" hidden="1" customHeight="1">
      <c r="A128" s="503">
        <v>40102001</v>
      </c>
      <c r="B128" s="478" t="s">
        <v>322</v>
      </c>
      <c r="C128" s="482"/>
      <c r="D128" s="482"/>
      <c r="E128" s="482"/>
      <c r="F128" s="499">
        <f t="shared" si="23"/>
        <v>0</v>
      </c>
      <c r="G128" s="142"/>
    </row>
    <row r="129" spans="1:7" s="143" customFormat="1" ht="15" hidden="1" customHeight="1">
      <c r="A129" s="503">
        <v>40102002</v>
      </c>
      <c r="B129" s="478" t="s">
        <v>322</v>
      </c>
      <c r="C129" s="482"/>
      <c r="D129" s="482"/>
      <c r="E129" s="482"/>
      <c r="F129" s="499">
        <f t="shared" si="23"/>
        <v>0</v>
      </c>
      <c r="G129" s="142"/>
    </row>
    <row r="130" spans="1:7" ht="15" hidden="1" customHeight="1">
      <c r="A130" s="502">
        <v>40102003</v>
      </c>
      <c r="B130" s="478" t="s">
        <v>322</v>
      </c>
      <c r="C130" s="479"/>
      <c r="D130" s="479"/>
      <c r="E130" s="480"/>
      <c r="F130" s="499">
        <f t="shared" si="23"/>
        <v>0</v>
      </c>
      <c r="G130" s="142"/>
    </row>
    <row r="131" spans="1:7" s="143" customFormat="1" ht="15" hidden="1" customHeight="1">
      <c r="A131" s="501">
        <v>40103</v>
      </c>
      <c r="B131" s="476" t="s">
        <v>504</v>
      </c>
      <c r="C131" s="477">
        <f>C132+C133+C134</f>
        <v>0</v>
      </c>
      <c r="D131" s="477">
        <f t="shared" ref="D131:E131" si="33">D132+D133+D134</f>
        <v>0</v>
      </c>
      <c r="E131" s="477">
        <f t="shared" si="33"/>
        <v>0</v>
      </c>
      <c r="F131" s="499">
        <f t="shared" si="23"/>
        <v>0</v>
      </c>
      <c r="G131" s="142"/>
    </row>
    <row r="132" spans="1:7" s="143" customFormat="1" ht="15" hidden="1" customHeight="1">
      <c r="A132" s="503">
        <v>40103001</v>
      </c>
      <c r="B132" s="478" t="s">
        <v>322</v>
      </c>
      <c r="C132" s="482"/>
      <c r="D132" s="482"/>
      <c r="E132" s="482"/>
      <c r="F132" s="499">
        <f t="shared" si="23"/>
        <v>0</v>
      </c>
      <c r="G132" s="142"/>
    </row>
    <row r="133" spans="1:7" s="143" customFormat="1" ht="15" hidden="1" customHeight="1">
      <c r="A133" s="503">
        <v>40103002</v>
      </c>
      <c r="B133" s="478" t="s">
        <v>322</v>
      </c>
      <c r="C133" s="482"/>
      <c r="D133" s="482"/>
      <c r="E133" s="482"/>
      <c r="F133" s="499">
        <f t="shared" si="23"/>
        <v>0</v>
      </c>
      <c r="G133" s="142"/>
    </row>
    <row r="134" spans="1:7" ht="15" hidden="1" customHeight="1">
      <c r="A134" s="502">
        <v>40103003</v>
      </c>
      <c r="B134" s="478" t="s">
        <v>322</v>
      </c>
      <c r="C134" s="482"/>
      <c r="D134" s="482"/>
      <c r="E134" s="482"/>
      <c r="F134" s="499">
        <f t="shared" si="23"/>
        <v>0</v>
      </c>
      <c r="G134" s="142"/>
    </row>
    <row r="135" spans="1:7" s="143" customFormat="1" ht="15" hidden="1" customHeight="1">
      <c r="A135" s="501">
        <v>40104</v>
      </c>
      <c r="B135" s="476" t="s">
        <v>504</v>
      </c>
      <c r="C135" s="477">
        <f>C136+C137+C138</f>
        <v>0</v>
      </c>
      <c r="D135" s="477">
        <f t="shared" ref="D135:E135" si="34">D136+D137+D138</f>
        <v>0</v>
      </c>
      <c r="E135" s="477">
        <f t="shared" si="34"/>
        <v>0</v>
      </c>
      <c r="F135" s="499">
        <f t="shared" si="23"/>
        <v>0</v>
      </c>
      <c r="G135" s="142"/>
    </row>
    <row r="136" spans="1:7" s="143" customFormat="1" ht="15" hidden="1" customHeight="1">
      <c r="A136" s="503">
        <v>40104001</v>
      </c>
      <c r="B136" s="478" t="s">
        <v>322</v>
      </c>
      <c r="C136" s="482"/>
      <c r="D136" s="482"/>
      <c r="E136" s="482"/>
      <c r="F136" s="499">
        <f t="shared" si="23"/>
        <v>0</v>
      </c>
      <c r="G136" s="142"/>
    </row>
    <row r="137" spans="1:7" s="143" customFormat="1" ht="15" hidden="1" customHeight="1">
      <c r="A137" s="503">
        <v>40104002</v>
      </c>
      <c r="B137" s="478" t="s">
        <v>322</v>
      </c>
      <c r="C137" s="482"/>
      <c r="D137" s="482"/>
      <c r="E137" s="482"/>
      <c r="F137" s="499">
        <f t="shared" si="23"/>
        <v>0</v>
      </c>
      <c r="G137" s="142"/>
    </row>
    <row r="138" spans="1:7" ht="15" hidden="1" customHeight="1">
      <c r="A138" s="502">
        <v>40104003</v>
      </c>
      <c r="B138" s="478" t="s">
        <v>322</v>
      </c>
      <c r="C138" s="479"/>
      <c r="D138" s="479"/>
      <c r="E138" s="482"/>
      <c r="F138" s="499">
        <f t="shared" si="23"/>
        <v>0</v>
      </c>
      <c r="G138" s="142"/>
    </row>
    <row r="139" spans="1:7" s="143" customFormat="1" ht="15" hidden="1" customHeight="1">
      <c r="A139" s="501">
        <v>40105</v>
      </c>
      <c r="B139" s="476" t="s">
        <v>504</v>
      </c>
      <c r="C139" s="477">
        <f>C140+C141+C142</f>
        <v>0</v>
      </c>
      <c r="D139" s="477">
        <f t="shared" ref="D139:E139" si="35">D140+D141+D142</f>
        <v>0</v>
      </c>
      <c r="E139" s="477">
        <f t="shared" si="35"/>
        <v>0</v>
      </c>
      <c r="F139" s="499">
        <f t="shared" si="23"/>
        <v>0</v>
      </c>
      <c r="G139" s="142"/>
    </row>
    <row r="140" spans="1:7" s="143" customFormat="1" ht="15" hidden="1" customHeight="1">
      <c r="A140" s="503">
        <v>40105001</v>
      </c>
      <c r="B140" s="478" t="s">
        <v>322</v>
      </c>
      <c r="C140" s="482"/>
      <c r="D140" s="482"/>
      <c r="E140" s="482"/>
      <c r="F140" s="499">
        <f t="shared" si="23"/>
        <v>0</v>
      </c>
      <c r="G140" s="142"/>
    </row>
    <row r="141" spans="1:7" s="143" customFormat="1" ht="15" hidden="1" customHeight="1">
      <c r="A141" s="503">
        <v>40105002</v>
      </c>
      <c r="B141" s="478" t="s">
        <v>322</v>
      </c>
      <c r="C141" s="482"/>
      <c r="D141" s="482"/>
      <c r="E141" s="482"/>
      <c r="F141" s="499">
        <f t="shared" si="23"/>
        <v>0</v>
      </c>
      <c r="G141" s="142"/>
    </row>
    <row r="142" spans="1:7" ht="15" hidden="1" customHeight="1">
      <c r="A142" s="502">
        <v>40105003</v>
      </c>
      <c r="B142" s="478" t="s">
        <v>322</v>
      </c>
      <c r="C142" s="479"/>
      <c r="D142" s="479"/>
      <c r="E142" s="480"/>
      <c r="F142" s="499">
        <f t="shared" si="23"/>
        <v>0</v>
      </c>
      <c r="G142" s="142"/>
    </row>
    <row r="143" spans="1:7" s="143" customFormat="1" ht="15" hidden="1" customHeight="1">
      <c r="A143" s="501">
        <v>40106</v>
      </c>
      <c r="B143" s="476" t="s">
        <v>504</v>
      </c>
      <c r="C143" s="477">
        <f>C144+C145+C146</f>
        <v>0</v>
      </c>
      <c r="D143" s="477">
        <f t="shared" ref="D143:E143" si="36">D144+D145+D146</f>
        <v>0</v>
      </c>
      <c r="E143" s="477">
        <f t="shared" si="36"/>
        <v>0</v>
      </c>
      <c r="F143" s="499">
        <f t="shared" si="23"/>
        <v>0</v>
      </c>
      <c r="G143" s="142"/>
    </row>
    <row r="144" spans="1:7" s="143" customFormat="1" ht="15" hidden="1" customHeight="1">
      <c r="A144" s="503">
        <v>40106001</v>
      </c>
      <c r="B144" s="478" t="s">
        <v>322</v>
      </c>
      <c r="C144" s="482"/>
      <c r="D144" s="482"/>
      <c r="E144" s="482"/>
      <c r="F144" s="499">
        <f t="shared" si="23"/>
        <v>0</v>
      </c>
      <c r="G144" s="142"/>
    </row>
    <row r="145" spans="1:7" s="143" customFormat="1" ht="15" hidden="1" customHeight="1">
      <c r="A145" s="503">
        <v>40106002</v>
      </c>
      <c r="B145" s="478" t="s">
        <v>322</v>
      </c>
      <c r="C145" s="482"/>
      <c r="D145" s="482"/>
      <c r="E145" s="482"/>
      <c r="F145" s="499">
        <f t="shared" si="23"/>
        <v>0</v>
      </c>
      <c r="G145" s="142"/>
    </row>
    <row r="146" spans="1:7" ht="15" hidden="1" customHeight="1">
      <c r="A146" s="502">
        <v>40106003</v>
      </c>
      <c r="B146" s="478" t="s">
        <v>322</v>
      </c>
      <c r="C146" s="479"/>
      <c r="D146" s="479"/>
      <c r="E146" s="480">
        <v>0</v>
      </c>
      <c r="F146" s="499">
        <f t="shared" si="23"/>
        <v>0</v>
      </c>
      <c r="G146" s="142"/>
    </row>
    <row r="147" spans="1:7" s="143" customFormat="1" ht="15" hidden="1" customHeight="1">
      <c r="A147" s="501">
        <v>40107</v>
      </c>
      <c r="B147" s="476" t="s">
        <v>504</v>
      </c>
      <c r="C147" s="477">
        <f>C148+C149+C150</f>
        <v>0</v>
      </c>
      <c r="D147" s="477">
        <f t="shared" ref="D147:E147" si="37">D148+D149+D150</f>
        <v>0</v>
      </c>
      <c r="E147" s="477">
        <f t="shared" si="37"/>
        <v>0</v>
      </c>
      <c r="F147" s="499">
        <f t="shared" si="23"/>
        <v>0</v>
      </c>
      <c r="G147" s="142"/>
    </row>
    <row r="148" spans="1:7" s="143" customFormat="1" ht="15" hidden="1" customHeight="1">
      <c r="A148" s="503">
        <v>40107001</v>
      </c>
      <c r="B148" s="478" t="s">
        <v>322</v>
      </c>
      <c r="C148" s="482"/>
      <c r="D148" s="482"/>
      <c r="E148" s="482"/>
      <c r="F148" s="499">
        <f t="shared" si="23"/>
        <v>0</v>
      </c>
      <c r="G148" s="142"/>
    </row>
    <row r="149" spans="1:7" s="143" customFormat="1" ht="15" hidden="1" customHeight="1">
      <c r="A149" s="503">
        <v>40107002</v>
      </c>
      <c r="B149" s="478" t="s">
        <v>322</v>
      </c>
      <c r="C149" s="482"/>
      <c r="D149" s="482"/>
      <c r="E149" s="482"/>
      <c r="F149" s="499">
        <f t="shared" si="23"/>
        <v>0</v>
      </c>
      <c r="G149" s="142"/>
    </row>
    <row r="150" spans="1:7" ht="15" hidden="1" customHeight="1">
      <c r="A150" s="502">
        <v>40107003</v>
      </c>
      <c r="B150" s="478" t="s">
        <v>322</v>
      </c>
      <c r="C150" s="479"/>
      <c r="D150" s="479"/>
      <c r="E150" s="482"/>
      <c r="F150" s="499">
        <f t="shared" si="23"/>
        <v>0</v>
      </c>
      <c r="G150" s="142"/>
    </row>
    <row r="151" spans="1:7" s="142" customFormat="1" ht="15" customHeight="1">
      <c r="A151" s="500">
        <v>402</v>
      </c>
      <c r="B151" s="481" t="s">
        <v>637</v>
      </c>
      <c r="C151" s="475">
        <f>C152+C156+C162+C166+C170+C172+C176+C180+C184</f>
        <v>119371349</v>
      </c>
      <c r="D151" s="475">
        <f>D152+D156+D162+D166+D170+D172+D176+D180+D184</f>
        <v>115000000</v>
      </c>
      <c r="E151" s="475">
        <f>E152+E156+E162+E166+E170+E172+E176+E180+E184</f>
        <v>178000000</v>
      </c>
      <c r="F151" s="499">
        <f t="shared" si="23"/>
        <v>178000000</v>
      </c>
    </row>
    <row r="152" spans="1:7" s="142" customFormat="1" ht="15" customHeight="1">
      <c r="A152" s="501">
        <v>40201</v>
      </c>
      <c r="B152" s="491" t="s">
        <v>462</v>
      </c>
      <c r="C152" s="477">
        <f>C153+C154+C155</f>
        <v>4408774</v>
      </c>
      <c r="D152" s="477">
        <f t="shared" ref="D152:E152" si="38">D153+D154+D155</f>
        <v>15000000</v>
      </c>
      <c r="E152" s="477">
        <f t="shared" si="38"/>
        <v>20000000</v>
      </c>
      <c r="F152" s="499">
        <f t="shared" si="23"/>
        <v>20000000</v>
      </c>
    </row>
    <row r="153" spans="1:7" s="142" customFormat="1" ht="15" customHeight="1">
      <c r="A153" s="503">
        <v>40201001</v>
      </c>
      <c r="B153" s="492" t="s">
        <v>761</v>
      </c>
      <c r="C153" s="482">
        <v>4408774</v>
      </c>
      <c r="D153" s="482">
        <v>15000000</v>
      </c>
      <c r="E153" s="482">
        <v>20000000</v>
      </c>
      <c r="F153" s="508">
        <f t="shared" si="23"/>
        <v>20000000</v>
      </c>
    </row>
    <row r="154" spans="1:7" s="142" customFormat="1" ht="15" hidden="1" customHeight="1">
      <c r="A154" s="503">
        <v>40201002</v>
      </c>
      <c r="B154" s="492"/>
      <c r="C154" s="482"/>
      <c r="D154" s="482"/>
      <c r="E154" s="482"/>
      <c r="F154" s="508">
        <f t="shared" si="23"/>
        <v>0</v>
      </c>
    </row>
    <row r="155" spans="1:7" s="142" customFormat="1" ht="15" hidden="1" customHeight="1">
      <c r="A155" s="502">
        <v>40201003</v>
      </c>
      <c r="B155" s="478"/>
      <c r="C155" s="479"/>
      <c r="D155" s="479"/>
      <c r="E155" s="480"/>
      <c r="F155" s="508">
        <f t="shared" si="23"/>
        <v>0</v>
      </c>
    </row>
    <row r="156" spans="1:7" s="142" customFormat="1" ht="15" customHeight="1">
      <c r="A156" s="501">
        <v>40202</v>
      </c>
      <c r="B156" s="491" t="s">
        <v>463</v>
      </c>
      <c r="C156" s="477">
        <f>C157+C158+C159+C160</f>
        <v>21112465</v>
      </c>
      <c r="D156" s="477">
        <f>D157+D158+D159+D160+D161</f>
        <v>45000000</v>
      </c>
      <c r="E156" s="477">
        <f>E157+E158+E160+E159+E161</f>
        <v>35000000</v>
      </c>
      <c r="F156" s="508">
        <f t="shared" si="23"/>
        <v>35000000</v>
      </c>
    </row>
    <row r="157" spans="1:7" s="142" customFormat="1" ht="15" customHeight="1">
      <c r="A157" s="503">
        <v>40202001</v>
      </c>
      <c r="B157" s="478" t="s">
        <v>762</v>
      </c>
      <c r="C157" s="482">
        <v>20639965</v>
      </c>
      <c r="D157" s="482">
        <v>20000000</v>
      </c>
      <c r="E157" s="482">
        <v>20000000</v>
      </c>
      <c r="F157" s="508">
        <f t="shared" ref="F157:F223" si="39">E157</f>
        <v>20000000</v>
      </c>
    </row>
    <row r="158" spans="1:7" s="142" customFormat="1" ht="15" customHeight="1">
      <c r="A158" s="503">
        <v>40202002</v>
      </c>
      <c r="B158" s="492" t="s">
        <v>705</v>
      </c>
      <c r="C158" s="482">
        <v>472500</v>
      </c>
      <c r="D158" s="482">
        <v>10000000</v>
      </c>
      <c r="E158" s="482">
        <v>10000000</v>
      </c>
      <c r="F158" s="508">
        <f t="shared" si="39"/>
        <v>10000000</v>
      </c>
    </row>
    <row r="159" spans="1:7" s="142" customFormat="1" ht="15" customHeight="1">
      <c r="A159" s="502">
        <v>40202003</v>
      </c>
      <c r="B159" s="478" t="s">
        <v>807</v>
      </c>
      <c r="C159" s="479">
        <v>0</v>
      </c>
      <c r="D159" s="480">
        <v>10000000</v>
      </c>
      <c r="E159" s="480">
        <v>0</v>
      </c>
      <c r="F159" s="508">
        <f t="shared" si="39"/>
        <v>0</v>
      </c>
    </row>
    <row r="160" spans="1:7" s="142" customFormat="1" ht="15" customHeight="1">
      <c r="A160" s="502">
        <v>40202004</v>
      </c>
      <c r="B160" s="478" t="s">
        <v>763</v>
      </c>
      <c r="C160" s="479">
        <v>0</v>
      </c>
      <c r="D160" s="480">
        <v>5000000</v>
      </c>
      <c r="E160" s="480">
        <v>5000000</v>
      </c>
      <c r="F160" s="508">
        <f t="shared" si="39"/>
        <v>5000000</v>
      </c>
    </row>
    <row r="161" spans="1:6" s="142" customFormat="1" ht="15" hidden="1" customHeight="1">
      <c r="A161" s="502">
        <v>40202005</v>
      </c>
      <c r="B161" s="478" t="s">
        <v>764</v>
      </c>
      <c r="C161" s="479">
        <v>0</v>
      </c>
      <c r="D161" s="480">
        <v>0</v>
      </c>
      <c r="E161" s="480">
        <v>0</v>
      </c>
      <c r="F161" s="519">
        <f>E161</f>
        <v>0</v>
      </c>
    </row>
    <row r="162" spans="1:6" s="142" customFormat="1" ht="15" customHeight="1">
      <c r="A162" s="501">
        <v>40203</v>
      </c>
      <c r="B162" s="491" t="s">
        <v>464</v>
      </c>
      <c r="C162" s="477">
        <f>C163+C164+C165</f>
        <v>0</v>
      </c>
      <c r="D162" s="477">
        <f t="shared" ref="D162:E162" si="40">D163+D164+D165</f>
        <v>5000000</v>
      </c>
      <c r="E162" s="477">
        <f t="shared" si="40"/>
        <v>10000000</v>
      </c>
      <c r="F162" s="508">
        <f t="shared" si="39"/>
        <v>10000000</v>
      </c>
    </row>
    <row r="163" spans="1:6" s="142" customFormat="1" ht="15" customHeight="1">
      <c r="A163" s="503">
        <v>40203001</v>
      </c>
      <c r="B163" s="478" t="s">
        <v>765</v>
      </c>
      <c r="C163" s="482"/>
      <c r="D163" s="482">
        <v>5000000</v>
      </c>
      <c r="E163" s="482">
        <v>10000000</v>
      </c>
      <c r="F163" s="508">
        <f t="shared" si="39"/>
        <v>10000000</v>
      </c>
    </row>
    <row r="164" spans="1:6" s="142" customFormat="1" ht="15" hidden="1" customHeight="1">
      <c r="A164" s="503">
        <v>40203002</v>
      </c>
      <c r="B164" s="478" t="s">
        <v>322</v>
      </c>
      <c r="C164" s="482"/>
      <c r="D164" s="482"/>
      <c r="E164" s="482"/>
      <c r="F164" s="499">
        <f t="shared" si="39"/>
        <v>0</v>
      </c>
    </row>
    <row r="165" spans="1:6" s="142" customFormat="1" ht="15" hidden="1" customHeight="1">
      <c r="A165" s="502">
        <v>40203003</v>
      </c>
      <c r="B165" s="478" t="s">
        <v>322</v>
      </c>
      <c r="C165" s="482"/>
      <c r="D165" s="482"/>
      <c r="E165" s="482"/>
      <c r="F165" s="499">
        <f t="shared" si="39"/>
        <v>0</v>
      </c>
    </row>
    <row r="166" spans="1:6" s="142" customFormat="1" ht="15" customHeight="1">
      <c r="A166" s="501">
        <v>40204</v>
      </c>
      <c r="B166" s="491" t="s">
        <v>465</v>
      </c>
      <c r="C166" s="477">
        <f>C167+C168+C169</f>
        <v>78866195</v>
      </c>
      <c r="D166" s="477">
        <f t="shared" ref="D166:E166" si="41">D167+D168+D169</f>
        <v>40000000</v>
      </c>
      <c r="E166" s="477">
        <f t="shared" si="41"/>
        <v>82000000</v>
      </c>
      <c r="F166" s="499">
        <f t="shared" si="39"/>
        <v>82000000</v>
      </c>
    </row>
    <row r="167" spans="1:6" s="142" customFormat="1" ht="15" customHeight="1">
      <c r="A167" s="503">
        <v>40204001</v>
      </c>
      <c r="B167" s="492" t="s">
        <v>706</v>
      </c>
      <c r="C167" s="482">
        <v>54029076</v>
      </c>
      <c r="D167" s="482">
        <v>40000000</v>
      </c>
      <c r="E167" s="482">
        <v>65000000</v>
      </c>
      <c r="F167" s="499">
        <f t="shared" si="39"/>
        <v>65000000</v>
      </c>
    </row>
    <row r="168" spans="1:6" s="142" customFormat="1" ht="15" customHeight="1">
      <c r="A168" s="503">
        <v>40204002</v>
      </c>
      <c r="B168" s="492" t="s">
        <v>766</v>
      </c>
      <c r="C168" s="482">
        <v>24837119</v>
      </c>
      <c r="D168" s="482">
        <v>0</v>
      </c>
      <c r="E168" s="482">
        <v>17000000</v>
      </c>
      <c r="F168" s="499">
        <f t="shared" si="39"/>
        <v>17000000</v>
      </c>
    </row>
    <row r="169" spans="1:6" s="142" customFormat="1" ht="15" hidden="1" customHeight="1">
      <c r="A169" s="502">
        <v>40204003</v>
      </c>
      <c r="B169" s="492"/>
      <c r="C169" s="479"/>
      <c r="D169" s="479"/>
      <c r="E169" s="479"/>
      <c r="F169" s="499">
        <f t="shared" si="39"/>
        <v>0</v>
      </c>
    </row>
    <row r="170" spans="1:6" s="142" customFormat="1" ht="15" hidden="1" customHeight="1">
      <c r="A170" s="501">
        <v>40205</v>
      </c>
      <c r="B170" s="491" t="s">
        <v>466</v>
      </c>
      <c r="C170" s="477">
        <f t="shared" ref="C170:E170" si="42">C171</f>
        <v>0</v>
      </c>
      <c r="D170" s="477">
        <f t="shared" si="42"/>
        <v>0</v>
      </c>
      <c r="E170" s="477">
        <f t="shared" si="42"/>
        <v>0</v>
      </c>
      <c r="F170" s="499">
        <f t="shared" si="39"/>
        <v>0</v>
      </c>
    </row>
    <row r="171" spans="1:6" s="142" customFormat="1" ht="15" hidden="1" customHeight="1">
      <c r="A171" s="502">
        <v>40205001</v>
      </c>
      <c r="B171" s="478" t="s">
        <v>322</v>
      </c>
      <c r="C171" s="479"/>
      <c r="D171" s="479"/>
      <c r="E171" s="479"/>
      <c r="F171" s="508">
        <f t="shared" si="39"/>
        <v>0</v>
      </c>
    </row>
    <row r="172" spans="1:6" s="142" customFormat="1" ht="15" hidden="1" customHeight="1">
      <c r="A172" s="501">
        <v>40206</v>
      </c>
      <c r="B172" s="491" t="s">
        <v>467</v>
      </c>
      <c r="C172" s="477">
        <f>C173+C174+C175</f>
        <v>0</v>
      </c>
      <c r="D172" s="477">
        <f>D173+D174+D175</f>
        <v>0</v>
      </c>
      <c r="E172" s="477">
        <f>E173+E174+E175</f>
        <v>0</v>
      </c>
      <c r="F172" s="499">
        <f t="shared" si="39"/>
        <v>0</v>
      </c>
    </row>
    <row r="173" spans="1:6" s="142" customFormat="1" ht="15" hidden="1" customHeight="1">
      <c r="A173" s="503">
        <v>40206001</v>
      </c>
      <c r="B173" s="492" t="s">
        <v>767</v>
      </c>
      <c r="C173" s="482"/>
      <c r="D173" s="482"/>
      <c r="E173" s="482"/>
      <c r="F173" s="499">
        <f t="shared" si="39"/>
        <v>0</v>
      </c>
    </row>
    <row r="174" spans="1:6" s="142" customFormat="1" ht="15" hidden="1" customHeight="1">
      <c r="A174" s="503">
        <v>40206002</v>
      </c>
      <c r="B174" s="492" t="s">
        <v>322</v>
      </c>
      <c r="C174" s="482"/>
      <c r="D174" s="482"/>
      <c r="E174" s="482"/>
      <c r="F174" s="499">
        <f t="shared" si="39"/>
        <v>0</v>
      </c>
    </row>
    <row r="175" spans="1:6" s="142" customFormat="1" ht="15" hidden="1" customHeight="1">
      <c r="A175" s="502">
        <v>40206003</v>
      </c>
      <c r="B175" s="492" t="s">
        <v>322</v>
      </c>
      <c r="C175" s="479"/>
      <c r="D175" s="479"/>
      <c r="E175" s="479"/>
      <c r="F175" s="499">
        <f t="shared" si="39"/>
        <v>0</v>
      </c>
    </row>
    <row r="176" spans="1:6" s="142" customFormat="1" ht="15" customHeight="1">
      <c r="A176" s="501">
        <v>40207</v>
      </c>
      <c r="B176" s="491" t="s">
        <v>468</v>
      </c>
      <c r="C176" s="477">
        <f>C177+C178+C179</f>
        <v>14983915</v>
      </c>
      <c r="D176" s="477">
        <f t="shared" ref="D176" si="43">D177+D178+D179</f>
        <v>10000000</v>
      </c>
      <c r="E176" s="477">
        <f>E177+E178+E179</f>
        <v>31000000</v>
      </c>
      <c r="F176" s="499">
        <f t="shared" si="39"/>
        <v>31000000</v>
      </c>
    </row>
    <row r="177" spans="1:7" s="142" customFormat="1" ht="15" customHeight="1">
      <c r="A177" s="503">
        <v>40207001</v>
      </c>
      <c r="B177" s="478" t="s">
        <v>798</v>
      </c>
      <c r="C177" s="482">
        <v>14983915</v>
      </c>
      <c r="D177" s="482">
        <v>10000000</v>
      </c>
      <c r="E177" s="482">
        <v>16000000</v>
      </c>
      <c r="F177" s="499">
        <f t="shared" si="39"/>
        <v>16000000</v>
      </c>
    </row>
    <row r="178" spans="1:7" s="142" customFormat="1" ht="15" customHeight="1">
      <c r="A178" s="503">
        <v>40207002</v>
      </c>
      <c r="B178" s="478" t="s">
        <v>792</v>
      </c>
      <c r="C178" s="482">
        <v>0</v>
      </c>
      <c r="D178" s="482">
        <v>0</v>
      </c>
      <c r="E178" s="482">
        <v>10000000</v>
      </c>
      <c r="F178" s="499">
        <f t="shared" si="39"/>
        <v>10000000</v>
      </c>
    </row>
    <row r="179" spans="1:7" s="142" customFormat="1" ht="15" customHeight="1">
      <c r="A179" s="502">
        <v>40207003</v>
      </c>
      <c r="B179" s="478" t="s">
        <v>707</v>
      </c>
      <c r="C179" s="479">
        <v>0</v>
      </c>
      <c r="D179" s="479">
        <v>0</v>
      </c>
      <c r="E179" s="479">
        <v>5000000</v>
      </c>
      <c r="F179" s="499">
        <f t="shared" si="39"/>
        <v>5000000</v>
      </c>
    </row>
    <row r="180" spans="1:7" s="142" customFormat="1" ht="15" hidden="1" customHeight="1">
      <c r="A180" s="501">
        <v>40208</v>
      </c>
      <c r="B180" s="491" t="s">
        <v>469</v>
      </c>
      <c r="C180" s="477">
        <f>C181+C182+C183</f>
        <v>0</v>
      </c>
      <c r="D180" s="477">
        <f t="shared" ref="D180:E180" si="44">D181+D182+D183</f>
        <v>0</v>
      </c>
      <c r="E180" s="477">
        <f t="shared" si="44"/>
        <v>0</v>
      </c>
      <c r="F180" s="499">
        <f t="shared" si="39"/>
        <v>0</v>
      </c>
    </row>
    <row r="181" spans="1:7" s="143" customFormat="1" ht="15" hidden="1" customHeight="1">
      <c r="A181" s="503">
        <v>40208001</v>
      </c>
      <c r="B181" s="478" t="s">
        <v>322</v>
      </c>
      <c r="C181" s="482"/>
      <c r="D181" s="482"/>
      <c r="E181" s="482"/>
      <c r="F181" s="499">
        <f t="shared" si="39"/>
        <v>0</v>
      </c>
      <c r="G181" s="142"/>
    </row>
    <row r="182" spans="1:7" ht="15" hidden="1" customHeight="1">
      <c r="A182" s="503">
        <v>40208002</v>
      </c>
      <c r="B182" s="478"/>
      <c r="C182" s="482"/>
      <c r="D182" s="482"/>
      <c r="E182" s="482"/>
      <c r="F182" s="499">
        <f t="shared" si="39"/>
        <v>0</v>
      </c>
      <c r="G182" s="142"/>
    </row>
    <row r="183" spans="1:7" s="143" customFormat="1" ht="15" hidden="1" customHeight="1">
      <c r="A183" s="502">
        <v>40208003</v>
      </c>
      <c r="B183" s="478" t="s">
        <v>322</v>
      </c>
      <c r="C183" s="479"/>
      <c r="D183" s="479"/>
      <c r="E183" s="479"/>
      <c r="F183" s="499">
        <f t="shared" si="39"/>
        <v>0</v>
      </c>
      <c r="G183" s="142"/>
    </row>
    <row r="184" spans="1:7" ht="15" hidden="1" customHeight="1">
      <c r="A184" s="501">
        <v>40209</v>
      </c>
      <c r="B184" s="491" t="s">
        <v>470</v>
      </c>
      <c r="C184" s="477">
        <f>C185+C186</f>
        <v>0</v>
      </c>
      <c r="D184" s="477">
        <f t="shared" ref="D184:E184" si="45">D185+D186</f>
        <v>0</v>
      </c>
      <c r="E184" s="477">
        <f t="shared" si="45"/>
        <v>0</v>
      </c>
      <c r="F184" s="499">
        <f t="shared" si="39"/>
        <v>0</v>
      </c>
      <c r="G184" s="142"/>
    </row>
    <row r="185" spans="1:7" s="143" customFormat="1" ht="15" hidden="1" customHeight="1">
      <c r="A185" s="503">
        <v>40209001</v>
      </c>
      <c r="B185" s="478" t="s">
        <v>322</v>
      </c>
      <c r="C185" s="482"/>
      <c r="D185" s="482"/>
      <c r="E185" s="482"/>
      <c r="F185" s="508">
        <f t="shared" si="39"/>
        <v>0</v>
      </c>
      <c r="G185" s="142"/>
    </row>
    <row r="186" spans="1:7" ht="15" hidden="1" customHeight="1">
      <c r="A186" s="502">
        <v>40209002</v>
      </c>
      <c r="B186" s="478" t="s">
        <v>322</v>
      </c>
      <c r="C186" s="479"/>
      <c r="D186" s="479"/>
      <c r="E186" s="479"/>
      <c r="F186" s="508">
        <f t="shared" si="39"/>
        <v>0</v>
      </c>
      <c r="G186" s="142"/>
    </row>
    <row r="187" spans="1:7" s="142" customFormat="1" ht="15" hidden="1" customHeight="1">
      <c r="A187" s="500">
        <v>403</v>
      </c>
      <c r="B187" s="481" t="s">
        <v>263</v>
      </c>
      <c r="C187" s="475">
        <f>C188+C190+C192+C194</f>
        <v>0</v>
      </c>
      <c r="D187" s="475">
        <f t="shared" ref="D187:E187" si="46">D188+D190+D192+D194</f>
        <v>0</v>
      </c>
      <c r="E187" s="475">
        <f t="shared" si="46"/>
        <v>0</v>
      </c>
      <c r="F187" s="499">
        <f t="shared" si="39"/>
        <v>0</v>
      </c>
    </row>
    <row r="188" spans="1:7" s="142" customFormat="1" ht="15" hidden="1" customHeight="1">
      <c r="A188" s="501">
        <v>40301</v>
      </c>
      <c r="B188" s="491" t="s">
        <v>479</v>
      </c>
      <c r="C188" s="477">
        <f t="shared" ref="C188:E188" si="47">C189</f>
        <v>0</v>
      </c>
      <c r="D188" s="477">
        <f t="shared" si="47"/>
        <v>0</v>
      </c>
      <c r="E188" s="477">
        <f t="shared" si="47"/>
        <v>0</v>
      </c>
      <c r="F188" s="499">
        <f t="shared" si="39"/>
        <v>0</v>
      </c>
    </row>
    <row r="189" spans="1:7" s="142" customFormat="1" ht="15" hidden="1" customHeight="1">
      <c r="A189" s="502">
        <v>40301001</v>
      </c>
      <c r="B189" s="478" t="s">
        <v>322</v>
      </c>
      <c r="C189" s="479"/>
      <c r="D189" s="479"/>
      <c r="E189" s="479"/>
      <c r="F189" s="508">
        <f t="shared" si="39"/>
        <v>0</v>
      </c>
    </row>
    <row r="190" spans="1:7" s="142" customFormat="1" ht="15" hidden="1" customHeight="1">
      <c r="A190" s="501">
        <v>40302</v>
      </c>
      <c r="B190" s="491" t="s">
        <v>480</v>
      </c>
      <c r="C190" s="477">
        <f t="shared" ref="C190:E190" si="48">C191</f>
        <v>0</v>
      </c>
      <c r="D190" s="477">
        <f t="shared" si="48"/>
        <v>0</v>
      </c>
      <c r="E190" s="477">
        <f t="shared" si="48"/>
        <v>0</v>
      </c>
      <c r="F190" s="499">
        <f t="shared" si="39"/>
        <v>0</v>
      </c>
    </row>
    <row r="191" spans="1:7" s="142" customFormat="1" ht="15" hidden="1" customHeight="1">
      <c r="A191" s="502">
        <v>40302001</v>
      </c>
      <c r="B191" s="478" t="s">
        <v>322</v>
      </c>
      <c r="C191" s="479"/>
      <c r="D191" s="479"/>
      <c r="E191" s="479">
        <v>0</v>
      </c>
      <c r="F191" s="499">
        <f t="shared" si="39"/>
        <v>0</v>
      </c>
    </row>
    <row r="192" spans="1:7" s="142" customFormat="1" ht="15" hidden="1" customHeight="1">
      <c r="A192" s="501">
        <v>40303</v>
      </c>
      <c r="B192" s="491" t="s">
        <v>481</v>
      </c>
      <c r="C192" s="477">
        <f>C193</f>
        <v>0</v>
      </c>
      <c r="D192" s="477">
        <f t="shared" ref="D192:E192" si="49">D193</f>
        <v>0</v>
      </c>
      <c r="E192" s="477">
        <f t="shared" si="49"/>
        <v>0</v>
      </c>
      <c r="F192" s="499">
        <f t="shared" si="39"/>
        <v>0</v>
      </c>
    </row>
    <row r="193" spans="1:11" s="143" customFormat="1" ht="15" hidden="1" customHeight="1">
      <c r="A193" s="502">
        <v>40303001</v>
      </c>
      <c r="B193" s="478" t="s">
        <v>322</v>
      </c>
      <c r="C193" s="479"/>
      <c r="D193" s="479"/>
      <c r="E193" s="479"/>
      <c r="F193" s="499">
        <f t="shared" si="39"/>
        <v>0</v>
      </c>
      <c r="G193" s="142"/>
    </row>
    <row r="194" spans="1:11" s="143" customFormat="1" ht="15" hidden="1" customHeight="1">
      <c r="A194" s="501">
        <v>40304</v>
      </c>
      <c r="B194" s="491" t="s">
        <v>482</v>
      </c>
      <c r="C194" s="477">
        <f t="shared" ref="C194:E194" si="50">C195</f>
        <v>0</v>
      </c>
      <c r="D194" s="477">
        <f t="shared" si="50"/>
        <v>0</v>
      </c>
      <c r="E194" s="477">
        <f t="shared" si="50"/>
        <v>0</v>
      </c>
      <c r="F194" s="499">
        <f t="shared" si="39"/>
        <v>0</v>
      </c>
      <c r="G194" s="142"/>
    </row>
    <row r="195" spans="1:11" ht="15" hidden="1" customHeight="1">
      <c r="A195" s="502">
        <v>40304001</v>
      </c>
      <c r="B195" s="478" t="s">
        <v>322</v>
      </c>
      <c r="C195" s="479"/>
      <c r="D195" s="479"/>
      <c r="E195" s="479">
        <v>0</v>
      </c>
      <c r="F195" s="508">
        <f t="shared" si="39"/>
        <v>0</v>
      </c>
      <c r="G195" s="142"/>
    </row>
    <row r="196" spans="1:11" s="142" customFormat="1" ht="15" hidden="1" customHeight="1">
      <c r="A196" s="500">
        <v>404</v>
      </c>
      <c r="B196" s="481" t="s">
        <v>262</v>
      </c>
      <c r="C196" s="475">
        <f>C197+C199+C201</f>
        <v>0</v>
      </c>
      <c r="D196" s="475">
        <f t="shared" ref="D196:E196" si="51">D197+D199+D201</f>
        <v>0</v>
      </c>
      <c r="E196" s="475">
        <f t="shared" si="51"/>
        <v>0</v>
      </c>
      <c r="F196" s="499">
        <f t="shared" si="39"/>
        <v>0</v>
      </c>
    </row>
    <row r="197" spans="1:11" s="143" customFormat="1" ht="15" hidden="1" customHeight="1">
      <c r="A197" s="501">
        <v>40401</v>
      </c>
      <c r="B197" s="491" t="s">
        <v>768</v>
      </c>
      <c r="C197" s="477">
        <f t="shared" ref="C197:E197" si="52">C198</f>
        <v>0</v>
      </c>
      <c r="D197" s="477">
        <f t="shared" si="52"/>
        <v>0</v>
      </c>
      <c r="E197" s="477">
        <f t="shared" si="52"/>
        <v>0</v>
      </c>
      <c r="F197" s="499">
        <f t="shared" si="39"/>
        <v>0</v>
      </c>
      <c r="G197" s="142"/>
    </row>
    <row r="198" spans="1:11" ht="15" hidden="1" customHeight="1">
      <c r="A198" s="502">
        <v>40401001</v>
      </c>
      <c r="B198" s="478" t="s">
        <v>322</v>
      </c>
      <c r="C198" s="479"/>
      <c r="D198" s="479"/>
      <c r="E198" s="479"/>
      <c r="F198" s="499">
        <f t="shared" si="39"/>
        <v>0</v>
      </c>
      <c r="G198" s="142"/>
    </row>
    <row r="199" spans="1:11" s="143" customFormat="1" ht="15" hidden="1" customHeight="1">
      <c r="A199" s="501">
        <v>40402</v>
      </c>
      <c r="B199" s="491" t="s">
        <v>768</v>
      </c>
      <c r="C199" s="477">
        <f t="shared" ref="C199:E199" si="53">C200</f>
        <v>0</v>
      </c>
      <c r="D199" s="477">
        <f t="shared" si="53"/>
        <v>0</v>
      </c>
      <c r="E199" s="477">
        <f t="shared" si="53"/>
        <v>0</v>
      </c>
      <c r="F199" s="499">
        <f t="shared" si="39"/>
        <v>0</v>
      </c>
      <c r="G199" s="142"/>
    </row>
    <row r="200" spans="1:11" ht="15" hidden="1" customHeight="1">
      <c r="A200" s="502">
        <v>40402001</v>
      </c>
      <c r="B200" s="478" t="s">
        <v>322</v>
      </c>
      <c r="C200" s="479"/>
      <c r="D200" s="479"/>
      <c r="E200" s="479"/>
      <c r="F200" s="499">
        <f t="shared" si="39"/>
        <v>0</v>
      </c>
      <c r="G200" s="142"/>
    </row>
    <row r="201" spans="1:11" s="143" customFormat="1" ht="15" hidden="1" customHeight="1">
      <c r="A201" s="501">
        <v>40403</v>
      </c>
      <c r="B201" s="491" t="s">
        <v>768</v>
      </c>
      <c r="C201" s="477">
        <f t="shared" ref="C201:E201" si="54">C202</f>
        <v>0</v>
      </c>
      <c r="D201" s="477">
        <f t="shared" si="54"/>
        <v>0</v>
      </c>
      <c r="E201" s="477">
        <f t="shared" si="54"/>
        <v>0</v>
      </c>
      <c r="F201" s="499">
        <f t="shared" si="39"/>
        <v>0</v>
      </c>
      <c r="G201" s="142"/>
    </row>
    <row r="202" spans="1:11" ht="15" hidden="1" customHeight="1">
      <c r="A202" s="502">
        <v>40403001</v>
      </c>
      <c r="B202" s="478" t="s">
        <v>322</v>
      </c>
      <c r="C202" s="479"/>
      <c r="D202" s="479"/>
      <c r="E202" s="479"/>
      <c r="F202" s="499">
        <f t="shared" si="39"/>
        <v>0</v>
      </c>
      <c r="G202" s="142"/>
    </row>
    <row r="203" spans="1:11" s="142" customFormat="1" ht="15" customHeight="1">
      <c r="A203" s="500">
        <v>405</v>
      </c>
      <c r="B203" s="481" t="s">
        <v>261</v>
      </c>
      <c r="C203" s="475">
        <f>C204+C207+C209</f>
        <v>0</v>
      </c>
      <c r="D203" s="475">
        <f t="shared" ref="D203:E203" si="55">D204+D207+D209</f>
        <v>5000000</v>
      </c>
      <c r="E203" s="475">
        <f t="shared" si="55"/>
        <v>5000000</v>
      </c>
      <c r="F203" s="499">
        <f t="shared" si="39"/>
        <v>5000000</v>
      </c>
    </row>
    <row r="204" spans="1:11" s="143" customFormat="1" ht="15" customHeight="1">
      <c r="A204" s="501">
        <v>40501</v>
      </c>
      <c r="B204" s="491" t="s">
        <v>472</v>
      </c>
      <c r="C204" s="477">
        <f>C205+C206</f>
        <v>0</v>
      </c>
      <c r="D204" s="477">
        <f>D205+D206</f>
        <v>5000000</v>
      </c>
      <c r="E204" s="477">
        <f>E205+E206</f>
        <v>5000000</v>
      </c>
      <c r="F204" s="499">
        <f t="shared" si="39"/>
        <v>5000000</v>
      </c>
      <c r="G204" s="142"/>
    </row>
    <row r="205" spans="1:11" ht="15" hidden="1" customHeight="1">
      <c r="A205" s="502">
        <v>40501001</v>
      </c>
      <c r="B205" s="478" t="s">
        <v>708</v>
      </c>
      <c r="C205" s="479">
        <v>0</v>
      </c>
      <c r="D205" s="479">
        <v>0</v>
      </c>
      <c r="E205" s="479">
        <v>0</v>
      </c>
      <c r="F205" s="508">
        <f t="shared" si="39"/>
        <v>0</v>
      </c>
      <c r="G205" s="142"/>
      <c r="J205" s="142"/>
      <c r="K205" s="142"/>
    </row>
    <row r="206" spans="1:11" ht="15" customHeight="1">
      <c r="A206" s="502">
        <v>40501002</v>
      </c>
      <c r="B206" s="478" t="s">
        <v>769</v>
      </c>
      <c r="C206" s="479"/>
      <c r="D206" s="479">
        <v>5000000</v>
      </c>
      <c r="E206" s="479">
        <v>5000000</v>
      </c>
      <c r="F206" s="511">
        <f>E206</f>
        <v>5000000</v>
      </c>
      <c r="G206" s="142"/>
      <c r="J206" s="142"/>
      <c r="K206" s="142"/>
    </row>
    <row r="207" spans="1:11" s="143" customFormat="1" ht="15" hidden="1" customHeight="1">
      <c r="A207" s="501">
        <v>40502</v>
      </c>
      <c r="B207" s="491" t="s">
        <v>473</v>
      </c>
      <c r="C207" s="477">
        <f t="shared" ref="C207:E207" si="56">C208</f>
        <v>0</v>
      </c>
      <c r="D207" s="477">
        <f t="shared" si="56"/>
        <v>0</v>
      </c>
      <c r="E207" s="477">
        <f t="shared" si="56"/>
        <v>0</v>
      </c>
      <c r="F207" s="499">
        <f t="shared" si="39"/>
        <v>0</v>
      </c>
      <c r="G207" s="142"/>
      <c r="J207" s="142"/>
      <c r="K207" s="142"/>
    </row>
    <row r="208" spans="1:11" ht="15" hidden="1" customHeight="1">
      <c r="A208" s="502">
        <v>40502001</v>
      </c>
      <c r="B208" s="478" t="s">
        <v>322</v>
      </c>
      <c r="C208" s="479"/>
      <c r="D208" s="479"/>
      <c r="E208" s="479"/>
      <c r="F208" s="499">
        <f t="shared" si="39"/>
        <v>0</v>
      </c>
      <c r="G208" s="142"/>
      <c r="J208" s="142"/>
      <c r="K208" s="142"/>
    </row>
    <row r="209" spans="1:11" s="143" customFormat="1" ht="15" hidden="1" customHeight="1">
      <c r="A209" s="501">
        <v>40503</v>
      </c>
      <c r="B209" s="491" t="s">
        <v>471</v>
      </c>
      <c r="C209" s="477">
        <f t="shared" ref="C209:E209" si="57">C210</f>
        <v>0</v>
      </c>
      <c r="D209" s="477">
        <f t="shared" si="57"/>
        <v>0</v>
      </c>
      <c r="E209" s="477">
        <f t="shared" si="57"/>
        <v>0</v>
      </c>
      <c r="F209" s="499">
        <f t="shared" si="39"/>
        <v>0</v>
      </c>
      <c r="G209" s="142"/>
      <c r="J209" s="142"/>
      <c r="K209" s="142"/>
    </row>
    <row r="210" spans="1:11" ht="15" hidden="1" customHeight="1">
      <c r="A210" s="502">
        <v>40503001</v>
      </c>
      <c r="B210" s="478"/>
      <c r="C210" s="479"/>
      <c r="D210" s="479"/>
      <c r="E210" s="479"/>
      <c r="F210" s="499">
        <f t="shared" si="39"/>
        <v>0</v>
      </c>
      <c r="G210" s="142"/>
      <c r="J210" s="142"/>
      <c r="K210" s="142"/>
    </row>
    <row r="211" spans="1:11" s="142" customFormat="1" ht="15" hidden="1" customHeight="1">
      <c r="A211" s="500">
        <v>406</v>
      </c>
      <c r="B211" s="481" t="s">
        <v>260</v>
      </c>
      <c r="C211" s="475">
        <f>C216+C214+C212</f>
        <v>0</v>
      </c>
      <c r="D211" s="475">
        <f t="shared" ref="D211:E211" si="58">D216+D214+D212</f>
        <v>0</v>
      </c>
      <c r="E211" s="475">
        <f t="shared" si="58"/>
        <v>0</v>
      </c>
      <c r="F211" s="499">
        <f t="shared" si="39"/>
        <v>0</v>
      </c>
    </row>
    <row r="212" spans="1:11" s="142" customFormat="1" ht="15" hidden="1" customHeight="1">
      <c r="A212" s="501">
        <v>40601</v>
      </c>
      <c r="B212" s="491" t="s">
        <v>485</v>
      </c>
      <c r="C212" s="477">
        <f>C213</f>
        <v>0</v>
      </c>
      <c r="D212" s="477">
        <f t="shared" ref="D212:E216" si="59">D213</f>
        <v>0</v>
      </c>
      <c r="E212" s="477">
        <f t="shared" si="59"/>
        <v>0</v>
      </c>
      <c r="F212" s="499">
        <f t="shared" si="39"/>
        <v>0</v>
      </c>
    </row>
    <row r="213" spans="1:11" s="142" customFormat="1" ht="15" hidden="1" customHeight="1">
      <c r="A213" s="502">
        <v>40601001</v>
      </c>
      <c r="B213" s="478" t="s">
        <v>322</v>
      </c>
      <c r="C213" s="479"/>
      <c r="D213" s="479"/>
      <c r="E213" s="479"/>
      <c r="F213" s="499">
        <f t="shared" si="39"/>
        <v>0</v>
      </c>
    </row>
    <row r="214" spans="1:11" s="142" customFormat="1" ht="15" hidden="1" customHeight="1">
      <c r="A214" s="501">
        <v>40602</v>
      </c>
      <c r="B214" s="491" t="s">
        <v>484</v>
      </c>
      <c r="C214" s="477">
        <f>C215</f>
        <v>0</v>
      </c>
      <c r="D214" s="477">
        <f t="shared" si="59"/>
        <v>0</v>
      </c>
      <c r="E214" s="477">
        <f t="shared" si="59"/>
        <v>0</v>
      </c>
      <c r="F214" s="499">
        <f t="shared" si="39"/>
        <v>0</v>
      </c>
    </row>
    <row r="215" spans="1:11" s="142" customFormat="1" ht="15" hidden="1" customHeight="1">
      <c r="A215" s="502">
        <v>40602001</v>
      </c>
      <c r="B215" s="478" t="s">
        <v>322</v>
      </c>
      <c r="C215" s="479"/>
      <c r="D215" s="479"/>
      <c r="E215" s="479"/>
      <c r="F215" s="499">
        <f t="shared" si="39"/>
        <v>0</v>
      </c>
    </row>
    <row r="216" spans="1:11" s="143" customFormat="1" ht="15" hidden="1" customHeight="1">
      <c r="A216" s="501">
        <v>40603</v>
      </c>
      <c r="B216" s="491" t="s">
        <v>483</v>
      </c>
      <c r="C216" s="477">
        <f>C217</f>
        <v>0</v>
      </c>
      <c r="D216" s="477">
        <f t="shared" si="59"/>
        <v>0</v>
      </c>
      <c r="E216" s="477">
        <f t="shared" si="59"/>
        <v>0</v>
      </c>
      <c r="F216" s="499">
        <f t="shared" si="39"/>
        <v>0</v>
      </c>
      <c r="G216" s="142"/>
      <c r="J216" s="142"/>
      <c r="K216" s="142"/>
    </row>
    <row r="217" spans="1:11" ht="15" hidden="1" customHeight="1">
      <c r="A217" s="502">
        <v>40603001</v>
      </c>
      <c r="B217" s="478" t="s">
        <v>322</v>
      </c>
      <c r="C217" s="479"/>
      <c r="D217" s="479"/>
      <c r="E217" s="479"/>
      <c r="F217" s="499">
        <f t="shared" si="39"/>
        <v>0</v>
      </c>
      <c r="G217" s="142"/>
      <c r="J217" s="142"/>
      <c r="K217" s="142"/>
    </row>
    <row r="218" spans="1:11" s="142" customFormat="1" ht="15" hidden="1" customHeight="1">
      <c r="A218" s="500">
        <v>407</v>
      </c>
      <c r="B218" s="481" t="s">
        <v>259</v>
      </c>
      <c r="C218" s="475">
        <f t="shared" ref="C218:E218" si="60">C219+C221+C223+C225</f>
        <v>0</v>
      </c>
      <c r="D218" s="475">
        <f t="shared" si="60"/>
        <v>0</v>
      </c>
      <c r="E218" s="475">
        <f t="shared" si="60"/>
        <v>0</v>
      </c>
      <c r="F218" s="499">
        <f t="shared" si="39"/>
        <v>0</v>
      </c>
    </row>
    <row r="219" spans="1:11" s="143" customFormat="1" ht="15" hidden="1" customHeight="1">
      <c r="A219" s="501">
        <v>40701</v>
      </c>
      <c r="B219" s="512" t="s">
        <v>768</v>
      </c>
      <c r="C219" s="477">
        <f t="shared" ref="C219:E219" si="61">C220</f>
        <v>0</v>
      </c>
      <c r="D219" s="477">
        <f t="shared" si="61"/>
        <v>0</v>
      </c>
      <c r="E219" s="477">
        <f t="shared" si="61"/>
        <v>0</v>
      </c>
      <c r="F219" s="499">
        <f t="shared" si="39"/>
        <v>0</v>
      </c>
      <c r="G219" s="142"/>
      <c r="J219" s="142"/>
      <c r="K219" s="142"/>
    </row>
    <row r="220" spans="1:11" ht="15" hidden="1" customHeight="1">
      <c r="A220" s="502">
        <v>40701001</v>
      </c>
      <c r="B220" s="478" t="s">
        <v>322</v>
      </c>
      <c r="C220" s="479"/>
      <c r="D220" s="479"/>
      <c r="E220" s="479"/>
      <c r="F220" s="499">
        <f t="shared" si="39"/>
        <v>0</v>
      </c>
      <c r="G220" s="142"/>
    </row>
    <row r="221" spans="1:11" s="143" customFormat="1" ht="15" hidden="1" customHeight="1">
      <c r="A221" s="501">
        <v>40702</v>
      </c>
      <c r="B221" s="512" t="s">
        <v>768</v>
      </c>
      <c r="C221" s="477">
        <f t="shared" ref="C221:E221" si="62">C222</f>
        <v>0</v>
      </c>
      <c r="D221" s="477">
        <f t="shared" si="62"/>
        <v>0</v>
      </c>
      <c r="E221" s="477">
        <f t="shared" si="62"/>
        <v>0</v>
      </c>
      <c r="F221" s="499">
        <f t="shared" si="39"/>
        <v>0</v>
      </c>
      <c r="G221" s="142"/>
    </row>
    <row r="222" spans="1:11" ht="15" hidden="1" customHeight="1">
      <c r="A222" s="502">
        <v>40702001</v>
      </c>
      <c r="B222" s="478" t="s">
        <v>322</v>
      </c>
      <c r="C222" s="479"/>
      <c r="D222" s="479"/>
      <c r="E222" s="479"/>
      <c r="F222" s="499">
        <f t="shared" si="39"/>
        <v>0</v>
      </c>
      <c r="G222" s="142"/>
    </row>
    <row r="223" spans="1:11" s="143" customFormat="1" ht="15" hidden="1" customHeight="1">
      <c r="A223" s="501">
        <v>40703</v>
      </c>
      <c r="B223" s="512" t="s">
        <v>768</v>
      </c>
      <c r="C223" s="477">
        <f t="shared" ref="C223:E223" si="63">C224</f>
        <v>0</v>
      </c>
      <c r="D223" s="477">
        <f t="shared" si="63"/>
        <v>0</v>
      </c>
      <c r="E223" s="477">
        <f t="shared" si="63"/>
        <v>0</v>
      </c>
      <c r="F223" s="499">
        <f t="shared" si="39"/>
        <v>0</v>
      </c>
      <c r="G223" s="142"/>
      <c r="I223" s="491"/>
    </row>
    <row r="224" spans="1:11" ht="15" hidden="1" customHeight="1">
      <c r="A224" s="502">
        <v>40703001</v>
      </c>
      <c r="B224" s="478" t="s">
        <v>322</v>
      </c>
      <c r="C224" s="479"/>
      <c r="D224" s="479"/>
      <c r="E224" s="479"/>
      <c r="F224" s="499">
        <f t="shared" ref="F224:F302" si="64">E224</f>
        <v>0</v>
      </c>
      <c r="G224" s="142"/>
    </row>
    <row r="225" spans="1:7" s="143" customFormat="1" ht="15" hidden="1" customHeight="1">
      <c r="A225" s="501">
        <v>40704</v>
      </c>
      <c r="B225" s="512" t="s">
        <v>768</v>
      </c>
      <c r="C225" s="477">
        <f t="shared" ref="C225:E225" si="65">C226</f>
        <v>0</v>
      </c>
      <c r="D225" s="477">
        <f t="shared" si="65"/>
        <v>0</v>
      </c>
      <c r="E225" s="477">
        <f t="shared" si="65"/>
        <v>0</v>
      </c>
      <c r="F225" s="499">
        <f t="shared" si="64"/>
        <v>0</v>
      </c>
      <c r="G225" s="142"/>
    </row>
    <row r="226" spans="1:7" ht="15" hidden="1" customHeight="1">
      <c r="A226" s="502">
        <v>40704001</v>
      </c>
      <c r="B226" s="478" t="s">
        <v>322</v>
      </c>
      <c r="C226" s="479"/>
      <c r="D226" s="479"/>
      <c r="E226" s="479"/>
      <c r="F226" s="499">
        <f t="shared" si="64"/>
        <v>0</v>
      </c>
      <c r="G226" s="142"/>
    </row>
    <row r="227" spans="1:7" s="142" customFormat="1" ht="15" customHeight="1">
      <c r="A227" s="500">
        <v>408</v>
      </c>
      <c r="B227" s="481" t="s">
        <v>258</v>
      </c>
      <c r="C227" s="475">
        <f t="shared" ref="C227:E227" si="66">C228+C230+C232+C234+C236+C238</f>
        <v>4064000</v>
      </c>
      <c r="D227" s="475">
        <f t="shared" si="66"/>
        <v>5000000</v>
      </c>
      <c r="E227" s="475">
        <f t="shared" si="66"/>
        <v>30000000</v>
      </c>
      <c r="F227" s="499">
        <f t="shared" si="64"/>
        <v>30000000</v>
      </c>
    </row>
    <row r="228" spans="1:7" s="143" customFormat="1" ht="15" hidden="1" customHeight="1">
      <c r="A228" s="501">
        <v>40801</v>
      </c>
      <c r="B228" s="491" t="s">
        <v>770</v>
      </c>
      <c r="C228" s="477">
        <f t="shared" ref="C228:E228" si="67">C229</f>
        <v>0</v>
      </c>
      <c r="D228" s="477">
        <f t="shared" si="67"/>
        <v>0</v>
      </c>
      <c r="E228" s="477">
        <f t="shared" si="67"/>
        <v>0</v>
      </c>
      <c r="F228" s="499">
        <f t="shared" si="64"/>
        <v>0</v>
      </c>
      <c r="G228" s="142"/>
    </row>
    <row r="229" spans="1:7" ht="15" hidden="1" customHeight="1">
      <c r="A229" s="502">
        <v>40801001</v>
      </c>
      <c r="B229" s="478" t="s">
        <v>322</v>
      </c>
      <c r="C229" s="479"/>
      <c r="D229" s="479"/>
      <c r="E229" s="479"/>
      <c r="F229" s="508">
        <f t="shared" si="64"/>
        <v>0</v>
      </c>
      <c r="G229" s="142"/>
    </row>
    <row r="230" spans="1:7" s="143" customFormat="1" ht="15" hidden="1" customHeight="1">
      <c r="A230" s="501">
        <v>40802</v>
      </c>
      <c r="B230" s="491" t="s">
        <v>477</v>
      </c>
      <c r="C230" s="477">
        <f t="shared" ref="C230:E230" si="68">C231</f>
        <v>0</v>
      </c>
      <c r="D230" s="477">
        <f t="shared" si="68"/>
        <v>0</v>
      </c>
      <c r="E230" s="477">
        <f t="shared" si="68"/>
        <v>0</v>
      </c>
      <c r="F230" s="499">
        <f t="shared" si="64"/>
        <v>0</v>
      </c>
      <c r="G230" s="142"/>
    </row>
    <row r="231" spans="1:7" ht="15" hidden="1" customHeight="1">
      <c r="A231" s="502">
        <v>40802001</v>
      </c>
      <c r="B231" s="478" t="s">
        <v>322</v>
      </c>
      <c r="C231" s="479"/>
      <c r="D231" s="479"/>
      <c r="E231" s="479"/>
      <c r="F231" s="508">
        <f t="shared" si="64"/>
        <v>0</v>
      </c>
      <c r="G231" s="142"/>
    </row>
    <row r="232" spans="1:7" s="143" customFormat="1" ht="15" customHeight="1">
      <c r="A232" s="501">
        <v>40803</v>
      </c>
      <c r="B232" s="491" t="s">
        <v>478</v>
      </c>
      <c r="C232" s="477">
        <f t="shared" ref="C232:E232" si="69">C233</f>
        <v>4064000</v>
      </c>
      <c r="D232" s="477">
        <f t="shared" si="69"/>
        <v>5000000</v>
      </c>
      <c r="E232" s="477">
        <f t="shared" si="69"/>
        <v>30000000</v>
      </c>
      <c r="F232" s="499">
        <f t="shared" si="64"/>
        <v>30000000</v>
      </c>
      <c r="G232" s="142"/>
    </row>
    <row r="233" spans="1:7" ht="15" customHeight="1">
      <c r="A233" s="502">
        <v>40803001</v>
      </c>
      <c r="B233" s="478" t="s">
        <v>771</v>
      </c>
      <c r="C233" s="479">
        <v>4064000</v>
      </c>
      <c r="D233" s="479">
        <v>5000000</v>
      </c>
      <c r="E233" s="479">
        <v>30000000</v>
      </c>
      <c r="F233" s="508">
        <f t="shared" si="64"/>
        <v>30000000</v>
      </c>
      <c r="G233" s="142"/>
    </row>
    <row r="234" spans="1:7" s="143" customFormat="1" ht="17.25" hidden="1" customHeight="1">
      <c r="A234" s="501">
        <v>40804</v>
      </c>
      <c r="B234" s="491" t="s">
        <v>474</v>
      </c>
      <c r="C234" s="477">
        <f t="shared" ref="C234:E234" si="70">C235</f>
        <v>0</v>
      </c>
      <c r="D234" s="477">
        <f t="shared" si="70"/>
        <v>0</v>
      </c>
      <c r="E234" s="477">
        <f t="shared" si="70"/>
        <v>0</v>
      </c>
      <c r="F234" s="499">
        <f t="shared" si="64"/>
        <v>0</v>
      </c>
      <c r="G234" s="142"/>
    </row>
    <row r="235" spans="1:7" hidden="1">
      <c r="A235" s="502">
        <v>40804001</v>
      </c>
      <c r="B235" s="478" t="s">
        <v>322</v>
      </c>
      <c r="C235" s="479"/>
      <c r="D235" s="479"/>
      <c r="E235" s="479"/>
      <c r="F235" s="508">
        <f t="shared" si="64"/>
        <v>0</v>
      </c>
      <c r="G235" s="142"/>
    </row>
    <row r="236" spans="1:7" s="143" customFormat="1" ht="18.75" hidden="1">
      <c r="A236" s="501">
        <v>40805</v>
      </c>
      <c r="B236" s="491" t="s">
        <v>475</v>
      </c>
      <c r="C236" s="477">
        <f t="shared" ref="C236:E236" si="71">C237</f>
        <v>0</v>
      </c>
      <c r="D236" s="477">
        <f t="shared" si="71"/>
        <v>0</v>
      </c>
      <c r="E236" s="477">
        <f t="shared" si="71"/>
        <v>0</v>
      </c>
      <c r="F236" s="499">
        <f t="shared" si="64"/>
        <v>0</v>
      </c>
      <c r="G236" s="142"/>
    </row>
    <row r="237" spans="1:7" hidden="1">
      <c r="A237" s="502">
        <v>40805001</v>
      </c>
      <c r="B237" s="478" t="s">
        <v>322</v>
      </c>
      <c r="C237" s="479"/>
      <c r="D237" s="479"/>
      <c r="E237" s="479"/>
      <c r="F237" s="499">
        <f t="shared" si="64"/>
        <v>0</v>
      </c>
      <c r="G237" s="142"/>
    </row>
    <row r="238" spans="1:7" s="143" customFormat="1" ht="18.75" hidden="1">
      <c r="A238" s="501">
        <v>40806</v>
      </c>
      <c r="B238" s="491" t="s">
        <v>476</v>
      </c>
      <c r="C238" s="477">
        <f t="shared" ref="C238:E238" si="72">C239</f>
        <v>0</v>
      </c>
      <c r="D238" s="477">
        <f t="shared" si="72"/>
        <v>0</v>
      </c>
      <c r="E238" s="477">
        <f t="shared" si="72"/>
        <v>0</v>
      </c>
      <c r="F238" s="499">
        <f t="shared" si="64"/>
        <v>0</v>
      </c>
      <c r="G238" s="142"/>
    </row>
    <row r="239" spans="1:7" hidden="1">
      <c r="A239" s="502">
        <v>40806001</v>
      </c>
      <c r="B239" s="478" t="s">
        <v>322</v>
      </c>
      <c r="C239" s="479"/>
      <c r="D239" s="479"/>
      <c r="E239" s="479"/>
      <c r="F239" s="499">
        <f t="shared" si="64"/>
        <v>0</v>
      </c>
      <c r="G239" s="142"/>
    </row>
    <row r="240" spans="1:7" s="139" customFormat="1" ht="18">
      <c r="A240" s="498">
        <v>5</v>
      </c>
      <c r="B240" s="472" t="s">
        <v>502</v>
      </c>
      <c r="C240" s="473">
        <f>C241+C250+C259+C270</f>
        <v>33690312</v>
      </c>
      <c r="D240" s="473">
        <f t="shared" ref="D240:E240" si="73">D241+D250+D259+D270</f>
        <v>56000000</v>
      </c>
      <c r="E240" s="522">
        <f t="shared" si="73"/>
        <v>83000000</v>
      </c>
      <c r="F240" s="499">
        <f t="shared" si="64"/>
        <v>83000000</v>
      </c>
      <c r="G240" s="142"/>
    </row>
    <row r="241" spans="1:7" s="142" customFormat="1" ht="18">
      <c r="A241" s="500">
        <v>501</v>
      </c>
      <c r="B241" s="481" t="s">
        <v>383</v>
      </c>
      <c r="C241" s="475">
        <f t="shared" ref="C241" si="74">C242+C246</f>
        <v>6765961</v>
      </c>
      <c r="D241" s="475">
        <f>D242+D246+D256</f>
        <v>14000000</v>
      </c>
      <c r="E241" s="475">
        <f>E242+E246+E256</f>
        <v>57000000</v>
      </c>
      <c r="F241" s="499">
        <f t="shared" si="64"/>
        <v>57000000</v>
      </c>
    </row>
    <row r="242" spans="1:7" s="143" customFormat="1" ht="18.75">
      <c r="A242" s="501">
        <v>50101</v>
      </c>
      <c r="B242" s="491" t="s">
        <v>489</v>
      </c>
      <c r="C242" s="477">
        <f>C243+C244+C245</f>
        <v>833828</v>
      </c>
      <c r="D242" s="477">
        <f t="shared" ref="D242:E242" si="75">D243+D244+D245</f>
        <v>0</v>
      </c>
      <c r="E242" s="477">
        <f t="shared" si="75"/>
        <v>1000000</v>
      </c>
      <c r="F242" s="499">
        <f t="shared" si="64"/>
        <v>1000000</v>
      </c>
      <c r="G242" s="142"/>
    </row>
    <row r="243" spans="1:7" s="143" customFormat="1">
      <c r="A243" s="503">
        <v>50101001</v>
      </c>
      <c r="B243" s="492" t="s">
        <v>772</v>
      </c>
      <c r="C243" s="482">
        <v>833828</v>
      </c>
      <c r="D243" s="482">
        <v>0</v>
      </c>
      <c r="E243" s="482">
        <v>1000000</v>
      </c>
      <c r="F243" s="508">
        <f t="shared" si="64"/>
        <v>1000000</v>
      </c>
      <c r="G243" s="142"/>
    </row>
    <row r="244" spans="1:7" s="143" customFormat="1" hidden="1">
      <c r="A244" s="503">
        <v>50101002</v>
      </c>
      <c r="B244" s="492" t="s">
        <v>322</v>
      </c>
      <c r="C244" s="482"/>
      <c r="D244" s="482"/>
      <c r="E244" s="482"/>
      <c r="F244" s="508">
        <f t="shared" si="64"/>
        <v>0</v>
      </c>
      <c r="G244" s="142"/>
    </row>
    <row r="245" spans="1:7" hidden="1">
      <c r="A245" s="502">
        <v>50101003</v>
      </c>
      <c r="B245" s="492" t="s">
        <v>322</v>
      </c>
      <c r="C245" s="479"/>
      <c r="D245" s="479"/>
      <c r="E245" s="479"/>
      <c r="F245" s="508">
        <f t="shared" si="64"/>
        <v>0</v>
      </c>
      <c r="G245" s="142"/>
    </row>
    <row r="246" spans="1:7" s="143" customFormat="1" ht="18.75">
      <c r="A246" s="501">
        <v>50102</v>
      </c>
      <c r="B246" s="491" t="s">
        <v>490</v>
      </c>
      <c r="C246" s="477">
        <f>C247+C248+C249</f>
        <v>5932133</v>
      </c>
      <c r="D246" s="477">
        <f>D247+D248+D249</f>
        <v>7000000</v>
      </c>
      <c r="E246" s="477">
        <f>E247+E248+E249</f>
        <v>21000000</v>
      </c>
      <c r="F246" s="499">
        <f t="shared" si="64"/>
        <v>21000000</v>
      </c>
      <c r="G246" s="142"/>
    </row>
    <row r="247" spans="1:7">
      <c r="A247" s="502">
        <v>50102001</v>
      </c>
      <c r="B247" s="478" t="s">
        <v>709</v>
      </c>
      <c r="C247" s="479">
        <v>4941683</v>
      </c>
      <c r="D247" s="479">
        <v>5000000</v>
      </c>
      <c r="E247" s="479">
        <v>15000000</v>
      </c>
      <c r="F247" s="508">
        <f t="shared" si="64"/>
        <v>15000000</v>
      </c>
      <c r="G247" s="142"/>
    </row>
    <row r="248" spans="1:7">
      <c r="A248" s="502">
        <v>50102002</v>
      </c>
      <c r="B248" s="478" t="s">
        <v>773</v>
      </c>
      <c r="C248" s="479">
        <v>0</v>
      </c>
      <c r="D248" s="479">
        <v>1000000</v>
      </c>
      <c r="E248" s="479"/>
      <c r="F248" s="511">
        <f>E248</f>
        <v>0</v>
      </c>
      <c r="G248" s="142"/>
    </row>
    <row r="249" spans="1:7">
      <c r="A249" s="502">
        <v>50102003</v>
      </c>
      <c r="B249" s="478" t="s">
        <v>774</v>
      </c>
      <c r="C249" s="479">
        <v>990450</v>
      </c>
      <c r="D249" s="479">
        <v>1000000</v>
      </c>
      <c r="E249" s="479">
        <v>6000000</v>
      </c>
      <c r="F249" s="511">
        <f>E249</f>
        <v>6000000</v>
      </c>
      <c r="G249" s="142"/>
    </row>
    <row r="250" spans="1:7" s="142" customFormat="1" ht="18" hidden="1">
      <c r="A250" s="500">
        <v>502</v>
      </c>
      <c r="B250" s="481" t="s">
        <v>257</v>
      </c>
      <c r="C250" s="475">
        <f t="shared" ref="C250:E250" si="76">C251</f>
        <v>0</v>
      </c>
      <c r="D250" s="475">
        <f>D251</f>
        <v>0</v>
      </c>
      <c r="E250" s="475">
        <f t="shared" si="76"/>
        <v>0</v>
      </c>
      <c r="F250" s="499">
        <f t="shared" si="64"/>
        <v>0</v>
      </c>
    </row>
    <row r="251" spans="1:7" s="143" customFormat="1" hidden="1">
      <c r="A251" s="501">
        <v>50201</v>
      </c>
      <c r="B251" s="476" t="s">
        <v>505</v>
      </c>
      <c r="C251" s="477">
        <f t="shared" ref="C251:E251" si="77">C252+C253+C254</f>
        <v>0</v>
      </c>
      <c r="D251" s="477">
        <f t="shared" si="77"/>
        <v>0</v>
      </c>
      <c r="E251" s="477">
        <f t="shared" si="77"/>
        <v>0</v>
      </c>
      <c r="F251" s="499">
        <f t="shared" si="64"/>
        <v>0</v>
      </c>
      <c r="G251" s="142"/>
    </row>
    <row r="252" spans="1:7" s="143" customFormat="1" hidden="1">
      <c r="A252" s="503">
        <v>50201001</v>
      </c>
      <c r="B252" s="478" t="s">
        <v>322</v>
      </c>
      <c r="C252" s="482"/>
      <c r="D252" s="482"/>
      <c r="E252" s="482"/>
      <c r="F252" s="508">
        <f t="shared" si="64"/>
        <v>0</v>
      </c>
      <c r="G252" s="142"/>
    </row>
    <row r="253" spans="1:7" s="143" customFormat="1" hidden="1">
      <c r="A253" s="503">
        <v>50201002</v>
      </c>
      <c r="B253" s="478" t="s">
        <v>322</v>
      </c>
      <c r="C253" s="482"/>
      <c r="D253" s="482"/>
      <c r="E253" s="482"/>
      <c r="F253" s="508">
        <f t="shared" si="64"/>
        <v>0</v>
      </c>
      <c r="G253" s="142"/>
    </row>
    <row r="254" spans="1:7" hidden="1">
      <c r="A254" s="502">
        <v>50201003</v>
      </c>
      <c r="B254" s="478" t="s">
        <v>322</v>
      </c>
      <c r="C254" s="479"/>
      <c r="D254" s="479"/>
      <c r="E254" s="479"/>
      <c r="F254" s="508">
        <f t="shared" si="64"/>
        <v>0</v>
      </c>
      <c r="G254" s="142"/>
    </row>
    <row r="255" spans="1:7" hidden="1">
      <c r="A255" s="502"/>
      <c r="B255" s="478"/>
      <c r="C255" s="479"/>
      <c r="D255" s="479"/>
      <c r="E255" s="479"/>
      <c r="F255" s="508"/>
      <c r="G255" s="142"/>
    </row>
    <row r="256" spans="1:7">
      <c r="A256" s="501">
        <v>50103</v>
      </c>
      <c r="B256" s="520" t="s">
        <v>793</v>
      </c>
      <c r="C256" s="477"/>
      <c r="D256" s="477">
        <f>D257+D258</f>
        <v>7000000</v>
      </c>
      <c r="E256" s="477">
        <f>E257+E258</f>
        <v>35000000</v>
      </c>
      <c r="F256" s="517">
        <f>E256</f>
        <v>35000000</v>
      </c>
      <c r="G256" s="142"/>
    </row>
    <row r="257" spans="1:7">
      <c r="A257" s="502">
        <v>50103001</v>
      </c>
      <c r="B257" s="478" t="s">
        <v>856</v>
      </c>
      <c r="C257" s="479"/>
      <c r="D257" s="479"/>
      <c r="E257" s="479">
        <v>20000000</v>
      </c>
      <c r="F257" s="508">
        <f>E257</f>
        <v>20000000</v>
      </c>
      <c r="G257" s="142"/>
    </row>
    <row r="258" spans="1:7">
      <c r="A258" s="502">
        <v>50103002</v>
      </c>
      <c r="B258" s="478" t="s">
        <v>797</v>
      </c>
      <c r="C258" s="479"/>
      <c r="D258" s="479">
        <v>7000000</v>
      </c>
      <c r="E258" s="479">
        <v>15000000</v>
      </c>
      <c r="F258" s="508"/>
      <c r="G258" s="142"/>
    </row>
    <row r="259" spans="1:7" s="142" customFormat="1" ht="18">
      <c r="A259" s="500">
        <v>503</v>
      </c>
      <c r="B259" s="481" t="s">
        <v>384</v>
      </c>
      <c r="C259" s="475">
        <f t="shared" ref="C259:E259" si="78">C260+C263</f>
        <v>16927459</v>
      </c>
      <c r="D259" s="475">
        <f t="shared" si="78"/>
        <v>37000000</v>
      </c>
      <c r="E259" s="475">
        <f t="shared" si="78"/>
        <v>21000000</v>
      </c>
      <c r="F259" s="499">
        <f t="shared" si="64"/>
        <v>21000000</v>
      </c>
    </row>
    <row r="260" spans="1:7" s="143" customFormat="1" ht="18.75" hidden="1">
      <c r="A260" s="501">
        <v>50301</v>
      </c>
      <c r="B260" s="491" t="s">
        <v>493</v>
      </c>
      <c r="C260" s="477">
        <f t="shared" ref="C260:E260" si="79">C261</f>
        <v>0</v>
      </c>
      <c r="D260" s="477">
        <f t="shared" si="79"/>
        <v>0</v>
      </c>
      <c r="E260" s="477">
        <f t="shared" si="79"/>
        <v>0</v>
      </c>
      <c r="F260" s="499">
        <f t="shared" si="64"/>
        <v>0</v>
      </c>
      <c r="G260" s="142"/>
    </row>
    <row r="261" spans="1:7" hidden="1">
      <c r="A261" s="502">
        <v>50301001</v>
      </c>
      <c r="B261" s="478" t="s">
        <v>775</v>
      </c>
      <c r="C261" s="479"/>
      <c r="D261" s="479">
        <v>0</v>
      </c>
      <c r="E261" s="479">
        <v>0</v>
      </c>
      <c r="F261" s="508">
        <f t="shared" si="64"/>
        <v>0</v>
      </c>
      <c r="G261" s="142"/>
    </row>
    <row r="262" spans="1:7" hidden="1">
      <c r="A262" s="502">
        <v>50301002</v>
      </c>
      <c r="B262" s="478" t="s">
        <v>776</v>
      </c>
      <c r="C262" s="479"/>
      <c r="D262" s="479">
        <v>0</v>
      </c>
      <c r="E262" s="479">
        <v>0</v>
      </c>
      <c r="F262" s="508"/>
      <c r="G262" s="142"/>
    </row>
    <row r="263" spans="1:7" s="143" customFormat="1" ht="18.75">
      <c r="A263" s="501">
        <v>50302</v>
      </c>
      <c r="B263" s="491" t="s">
        <v>494</v>
      </c>
      <c r="C263" s="477">
        <f>C264+C265+C266+C267+C268+C269</f>
        <v>16927459</v>
      </c>
      <c r="D263" s="477">
        <f>D264+D265+D266+D267+D268+D269</f>
        <v>37000000</v>
      </c>
      <c r="E263" s="477">
        <f>E264+E265+E266+E267+E268+E269</f>
        <v>21000000</v>
      </c>
      <c r="F263" s="499">
        <f t="shared" si="64"/>
        <v>21000000</v>
      </c>
      <c r="G263" s="142"/>
    </row>
    <row r="264" spans="1:7">
      <c r="A264" s="502">
        <v>50302001</v>
      </c>
      <c r="B264" s="478" t="s">
        <v>777</v>
      </c>
      <c r="C264" s="479">
        <v>8726925</v>
      </c>
      <c r="D264" s="479">
        <v>7000000</v>
      </c>
      <c r="E264" s="479">
        <v>10000000</v>
      </c>
      <c r="F264" s="508">
        <f t="shared" si="64"/>
        <v>10000000</v>
      </c>
      <c r="G264" s="142"/>
    </row>
    <row r="265" spans="1:7">
      <c r="A265" s="502">
        <v>50302002</v>
      </c>
      <c r="B265" s="478" t="s">
        <v>778</v>
      </c>
      <c r="C265" s="479">
        <v>2084490</v>
      </c>
      <c r="D265" s="479">
        <v>0</v>
      </c>
      <c r="E265" s="479">
        <v>0</v>
      </c>
      <c r="F265" s="508">
        <f t="shared" si="64"/>
        <v>0</v>
      </c>
      <c r="G265" s="142"/>
    </row>
    <row r="266" spans="1:7">
      <c r="A266" s="502">
        <v>50302003</v>
      </c>
      <c r="B266" s="478" t="s">
        <v>779</v>
      </c>
      <c r="C266" s="479">
        <v>6116044</v>
      </c>
      <c r="D266" s="479">
        <v>0</v>
      </c>
      <c r="E266" s="479">
        <v>0</v>
      </c>
      <c r="F266" s="508">
        <f t="shared" si="64"/>
        <v>0</v>
      </c>
      <c r="G266" s="142"/>
    </row>
    <row r="267" spans="1:7">
      <c r="A267" s="502">
        <v>50302004</v>
      </c>
      <c r="B267" s="478" t="s">
        <v>799</v>
      </c>
      <c r="C267" s="479"/>
      <c r="D267" s="479">
        <v>20000000</v>
      </c>
      <c r="E267" s="479">
        <v>0</v>
      </c>
      <c r="F267" s="508">
        <f t="shared" si="64"/>
        <v>0</v>
      </c>
      <c r="G267" s="142"/>
    </row>
    <row r="268" spans="1:7">
      <c r="A268" s="502">
        <v>50302005</v>
      </c>
      <c r="B268" s="478" t="s">
        <v>800</v>
      </c>
      <c r="C268" s="479"/>
      <c r="D268" s="479">
        <v>5000000</v>
      </c>
      <c r="E268" s="479">
        <v>5000000</v>
      </c>
      <c r="F268" s="508">
        <f t="shared" si="64"/>
        <v>5000000</v>
      </c>
      <c r="G268" s="142"/>
    </row>
    <row r="269" spans="1:7">
      <c r="A269" s="502">
        <v>50302006</v>
      </c>
      <c r="B269" s="478" t="s">
        <v>802</v>
      </c>
      <c r="C269" s="479"/>
      <c r="D269" s="479">
        <v>5000000</v>
      </c>
      <c r="E269" s="479">
        <v>6000000</v>
      </c>
      <c r="F269" s="508">
        <f t="shared" si="64"/>
        <v>6000000</v>
      </c>
      <c r="G269" s="142"/>
    </row>
    <row r="270" spans="1:7" s="142" customFormat="1" ht="18">
      <c r="A270" s="500">
        <v>504</v>
      </c>
      <c r="B270" s="481" t="s">
        <v>256</v>
      </c>
      <c r="C270" s="475">
        <f t="shared" ref="C270:E270" si="80">C271+C275</f>
        <v>9996892</v>
      </c>
      <c r="D270" s="475">
        <f t="shared" si="80"/>
        <v>5000000</v>
      </c>
      <c r="E270" s="475">
        <f t="shared" si="80"/>
        <v>5000000</v>
      </c>
      <c r="F270" s="499">
        <f t="shared" si="64"/>
        <v>5000000</v>
      </c>
    </row>
    <row r="271" spans="1:7" s="143" customFormat="1" ht="18.75">
      <c r="A271" s="501">
        <v>50401</v>
      </c>
      <c r="B271" s="491" t="s">
        <v>491</v>
      </c>
      <c r="C271" s="477">
        <f t="shared" ref="C271" si="81">C272</f>
        <v>0</v>
      </c>
      <c r="D271" s="477">
        <f>D272+D273+D274</f>
        <v>5000000</v>
      </c>
      <c r="E271" s="477">
        <f>E272+E273+E274</f>
        <v>5000000</v>
      </c>
      <c r="F271" s="499">
        <f t="shared" si="64"/>
        <v>5000000</v>
      </c>
      <c r="G271" s="142"/>
    </row>
    <row r="272" spans="1:7" hidden="1">
      <c r="A272" s="502">
        <v>50401001</v>
      </c>
      <c r="B272" s="478" t="s">
        <v>780</v>
      </c>
      <c r="C272" s="479"/>
      <c r="D272" s="479"/>
      <c r="E272" s="479">
        <v>0</v>
      </c>
      <c r="F272" s="508">
        <f t="shared" si="64"/>
        <v>0</v>
      </c>
      <c r="G272" s="142"/>
    </row>
    <row r="273" spans="1:7" hidden="1">
      <c r="A273" s="502">
        <v>50401002</v>
      </c>
      <c r="B273" s="478" t="s">
        <v>781</v>
      </c>
      <c r="C273" s="479"/>
      <c r="D273" s="479">
        <v>0</v>
      </c>
      <c r="E273" s="479">
        <v>0</v>
      </c>
      <c r="F273" s="508"/>
      <c r="G273" s="142"/>
    </row>
    <row r="274" spans="1:7">
      <c r="A274" s="502">
        <v>50401003</v>
      </c>
      <c r="B274" s="478" t="s">
        <v>801</v>
      </c>
      <c r="C274" s="479"/>
      <c r="D274" s="479">
        <v>5000000</v>
      </c>
      <c r="E274" s="479">
        <v>5000000</v>
      </c>
      <c r="F274" s="508">
        <f>E274</f>
        <v>5000000</v>
      </c>
      <c r="G274" s="142"/>
    </row>
    <row r="275" spans="1:7" s="143" customFormat="1" ht="18.75">
      <c r="A275" s="501">
        <v>50402</v>
      </c>
      <c r="B275" s="491" t="s">
        <v>492</v>
      </c>
      <c r="C275" s="477">
        <f t="shared" ref="C275:D275" si="82">C276</f>
        <v>9996892</v>
      </c>
      <c r="D275" s="477">
        <f t="shared" si="82"/>
        <v>0</v>
      </c>
      <c r="E275" s="477">
        <f>E276+E277</f>
        <v>0</v>
      </c>
      <c r="F275" s="499">
        <f t="shared" si="64"/>
        <v>0</v>
      </c>
      <c r="G275" s="142"/>
    </row>
    <row r="276" spans="1:7" s="146" customFormat="1">
      <c r="A276" s="513">
        <v>50402001</v>
      </c>
      <c r="B276" s="478" t="s">
        <v>782</v>
      </c>
      <c r="C276" s="493">
        <v>9996892</v>
      </c>
      <c r="D276" s="493">
        <v>0</v>
      </c>
      <c r="E276" s="493">
        <v>0</v>
      </c>
      <c r="F276" s="508">
        <f t="shared" si="64"/>
        <v>0</v>
      </c>
      <c r="G276" s="142"/>
    </row>
    <row r="277" spans="1:7" s="146" customFormat="1" hidden="1">
      <c r="A277" s="513">
        <v>50402002</v>
      </c>
      <c r="B277" s="478" t="s">
        <v>783</v>
      </c>
      <c r="C277" s="493">
        <v>0</v>
      </c>
      <c r="D277" s="493">
        <v>0</v>
      </c>
      <c r="E277" s="493">
        <v>0</v>
      </c>
      <c r="F277" s="508">
        <f t="shared" si="64"/>
        <v>0</v>
      </c>
      <c r="G277" s="142"/>
    </row>
    <row r="278" spans="1:7" s="139" customFormat="1" ht="18">
      <c r="A278" s="498">
        <v>6</v>
      </c>
      <c r="B278" s="472" t="s">
        <v>503</v>
      </c>
      <c r="C278" s="473">
        <f t="shared" ref="C278:E278" si="83">C279+C284+C287+C292+C297+C302</f>
        <v>27293463</v>
      </c>
      <c r="D278" s="473">
        <f t="shared" si="83"/>
        <v>35500000</v>
      </c>
      <c r="E278" s="522">
        <f t="shared" si="83"/>
        <v>233500000</v>
      </c>
      <c r="F278" s="499">
        <f t="shared" si="64"/>
        <v>233500000</v>
      </c>
      <c r="G278" s="142"/>
    </row>
    <row r="279" spans="1:7" s="142" customFormat="1" ht="18">
      <c r="A279" s="500">
        <v>601</v>
      </c>
      <c r="B279" s="481" t="s">
        <v>255</v>
      </c>
      <c r="C279" s="475">
        <f t="shared" ref="C279:E279" si="84">C280</f>
        <v>0</v>
      </c>
      <c r="D279" s="475">
        <f t="shared" si="84"/>
        <v>500000</v>
      </c>
      <c r="E279" s="475">
        <f t="shared" si="84"/>
        <v>500000</v>
      </c>
      <c r="F279" s="499">
        <f t="shared" si="64"/>
        <v>500000</v>
      </c>
    </row>
    <row r="280" spans="1:7" s="143" customFormat="1">
      <c r="A280" s="501">
        <v>60101</v>
      </c>
      <c r="B280" s="476" t="s">
        <v>784</v>
      </c>
      <c r="C280" s="477">
        <f>C281+C282+C283</f>
        <v>0</v>
      </c>
      <c r="D280" s="477">
        <f t="shared" ref="D280:E280" si="85">D281+D282+D283</f>
        <v>500000</v>
      </c>
      <c r="E280" s="477">
        <f t="shared" si="85"/>
        <v>500000</v>
      </c>
      <c r="F280" s="499">
        <f t="shared" si="64"/>
        <v>500000</v>
      </c>
      <c r="G280" s="142"/>
    </row>
    <row r="281" spans="1:7" s="143" customFormat="1">
      <c r="A281" s="514">
        <v>60101001</v>
      </c>
      <c r="B281" s="478" t="s">
        <v>785</v>
      </c>
      <c r="C281" s="482"/>
      <c r="D281" s="482">
        <v>500000</v>
      </c>
      <c r="E281" s="482">
        <v>500000</v>
      </c>
      <c r="F281" s="499">
        <f t="shared" si="64"/>
        <v>500000</v>
      </c>
      <c r="G281" s="142"/>
    </row>
    <row r="282" spans="1:7" s="143" customFormat="1" hidden="1">
      <c r="A282" s="514">
        <v>60101002</v>
      </c>
      <c r="B282" s="478" t="s">
        <v>322</v>
      </c>
      <c r="C282" s="482"/>
      <c r="D282" s="482"/>
      <c r="E282" s="482"/>
      <c r="F282" s="499">
        <f t="shared" si="64"/>
        <v>0</v>
      </c>
      <c r="G282" s="142"/>
    </row>
    <row r="283" spans="1:7" hidden="1">
      <c r="A283" s="502">
        <v>60101003</v>
      </c>
      <c r="B283" s="478" t="s">
        <v>322</v>
      </c>
      <c r="C283" s="479"/>
      <c r="D283" s="479"/>
      <c r="E283" s="479"/>
      <c r="F283" s="499">
        <f t="shared" si="64"/>
        <v>0</v>
      </c>
      <c r="G283" s="142"/>
    </row>
    <row r="284" spans="1:7" s="142" customFormat="1" ht="18" hidden="1">
      <c r="A284" s="500">
        <v>602</v>
      </c>
      <c r="B284" s="481" t="s">
        <v>254</v>
      </c>
      <c r="C284" s="475">
        <f t="shared" ref="C284:E285" si="86">C285</f>
        <v>0</v>
      </c>
      <c r="D284" s="475">
        <f t="shared" si="86"/>
        <v>0</v>
      </c>
      <c r="E284" s="475">
        <f t="shared" si="86"/>
        <v>0</v>
      </c>
      <c r="F284" s="499">
        <f t="shared" si="64"/>
        <v>0</v>
      </c>
    </row>
    <row r="285" spans="1:7" s="143" customFormat="1" hidden="1">
      <c r="A285" s="501">
        <v>60201</v>
      </c>
      <c r="B285" s="476" t="s">
        <v>504</v>
      </c>
      <c r="C285" s="477">
        <f>C286</f>
        <v>0</v>
      </c>
      <c r="D285" s="477">
        <f>D286</f>
        <v>0</v>
      </c>
      <c r="E285" s="477">
        <f t="shared" si="86"/>
        <v>0</v>
      </c>
      <c r="F285" s="499">
        <f t="shared" si="64"/>
        <v>0</v>
      </c>
      <c r="G285" s="142"/>
    </row>
    <row r="286" spans="1:7" hidden="1">
      <c r="A286" s="502">
        <v>60201001</v>
      </c>
      <c r="B286" s="478" t="s">
        <v>322</v>
      </c>
      <c r="C286" s="482"/>
      <c r="D286" s="479"/>
      <c r="E286" s="479">
        <v>0</v>
      </c>
      <c r="F286" s="499">
        <f t="shared" si="64"/>
        <v>0</v>
      </c>
      <c r="G286" s="142"/>
    </row>
    <row r="287" spans="1:7" s="142" customFormat="1" ht="18" hidden="1">
      <c r="A287" s="500">
        <v>603</v>
      </c>
      <c r="B287" s="481" t="s">
        <v>253</v>
      </c>
      <c r="C287" s="475">
        <f t="shared" ref="C287:E287" si="87">C288</f>
        <v>0</v>
      </c>
      <c r="D287" s="475">
        <f t="shared" si="87"/>
        <v>0</v>
      </c>
      <c r="E287" s="475">
        <f t="shared" si="87"/>
        <v>0</v>
      </c>
      <c r="F287" s="499">
        <f t="shared" si="64"/>
        <v>0</v>
      </c>
    </row>
    <row r="288" spans="1:7" s="143" customFormat="1" hidden="1">
      <c r="A288" s="501">
        <v>60301</v>
      </c>
      <c r="B288" s="476" t="s">
        <v>505</v>
      </c>
      <c r="C288" s="477">
        <f>C289+C290+C291</f>
        <v>0</v>
      </c>
      <c r="D288" s="477">
        <f t="shared" ref="D288:E288" si="88">D289+D290+D291</f>
        <v>0</v>
      </c>
      <c r="E288" s="477">
        <f t="shared" si="88"/>
        <v>0</v>
      </c>
      <c r="F288" s="499">
        <f t="shared" si="64"/>
        <v>0</v>
      </c>
      <c r="G288" s="142"/>
    </row>
    <row r="289" spans="1:7" s="143" customFormat="1" hidden="1">
      <c r="A289" s="514">
        <v>60301001</v>
      </c>
      <c r="B289" s="478" t="s">
        <v>322</v>
      </c>
      <c r="C289" s="482"/>
      <c r="D289" s="482"/>
      <c r="E289" s="482"/>
      <c r="F289" s="499">
        <f t="shared" si="64"/>
        <v>0</v>
      </c>
      <c r="G289" s="142"/>
    </row>
    <row r="290" spans="1:7" s="143" customFormat="1" hidden="1">
      <c r="A290" s="514">
        <v>60301002</v>
      </c>
      <c r="B290" s="478" t="s">
        <v>322</v>
      </c>
      <c r="C290" s="482"/>
      <c r="D290" s="482"/>
      <c r="E290" s="482"/>
      <c r="F290" s="499">
        <f t="shared" si="64"/>
        <v>0</v>
      </c>
      <c r="G290" s="142"/>
    </row>
    <row r="291" spans="1:7" hidden="1">
      <c r="A291" s="502">
        <v>60301003</v>
      </c>
      <c r="B291" s="478" t="s">
        <v>322</v>
      </c>
      <c r="C291" s="479"/>
      <c r="D291" s="479"/>
      <c r="E291" s="479"/>
      <c r="F291" s="499">
        <f t="shared" si="64"/>
        <v>0</v>
      </c>
      <c r="G291" s="142"/>
    </row>
    <row r="292" spans="1:7" s="142" customFormat="1" ht="18" hidden="1">
      <c r="A292" s="500">
        <v>604</v>
      </c>
      <c r="B292" s="481" t="s">
        <v>252</v>
      </c>
      <c r="C292" s="475">
        <f t="shared" ref="C292:D292" si="89">C293</f>
        <v>0</v>
      </c>
      <c r="D292" s="475">
        <f t="shared" si="89"/>
        <v>0</v>
      </c>
      <c r="E292" s="475">
        <f>E293</f>
        <v>0</v>
      </c>
      <c r="F292" s="499">
        <f t="shared" si="64"/>
        <v>0</v>
      </c>
    </row>
    <row r="293" spans="1:7" s="143" customFormat="1" hidden="1">
      <c r="A293" s="501">
        <v>60401</v>
      </c>
      <c r="B293" s="476" t="s">
        <v>505</v>
      </c>
      <c r="C293" s="477">
        <f>C294+C295+C296</f>
        <v>0</v>
      </c>
      <c r="D293" s="477">
        <f t="shared" ref="D293" si="90">D294+D295+D296</f>
        <v>0</v>
      </c>
      <c r="E293" s="477">
        <f>E294+E295+E296</f>
        <v>0</v>
      </c>
      <c r="F293" s="499">
        <f t="shared" si="64"/>
        <v>0</v>
      </c>
      <c r="G293" s="142"/>
    </row>
    <row r="294" spans="1:7" s="143" customFormat="1" hidden="1">
      <c r="A294" s="514">
        <v>60401001</v>
      </c>
      <c r="B294" s="478" t="s">
        <v>322</v>
      </c>
      <c r="C294" s="482"/>
      <c r="D294" s="482"/>
      <c r="E294" s="482"/>
      <c r="F294" s="499">
        <f t="shared" si="64"/>
        <v>0</v>
      </c>
      <c r="G294" s="142"/>
    </row>
    <row r="295" spans="1:7" s="143" customFormat="1" hidden="1">
      <c r="A295" s="514">
        <v>60401002</v>
      </c>
      <c r="B295" s="478" t="s">
        <v>322</v>
      </c>
      <c r="C295" s="482"/>
      <c r="D295" s="482"/>
      <c r="E295" s="482"/>
      <c r="F295" s="499">
        <f t="shared" si="64"/>
        <v>0</v>
      </c>
      <c r="G295" s="142"/>
    </row>
    <row r="296" spans="1:7" hidden="1">
      <c r="A296" s="502">
        <v>60401003</v>
      </c>
      <c r="B296" s="478" t="s">
        <v>322</v>
      </c>
      <c r="C296" s="482"/>
      <c r="D296" s="482"/>
      <c r="E296" s="482"/>
      <c r="F296" s="499">
        <f t="shared" si="64"/>
        <v>0</v>
      </c>
      <c r="G296" s="142"/>
    </row>
    <row r="297" spans="1:7" s="142" customFormat="1" ht="18" hidden="1">
      <c r="A297" s="500">
        <v>605</v>
      </c>
      <c r="B297" s="481" t="s">
        <v>638</v>
      </c>
      <c r="C297" s="475">
        <f t="shared" ref="C297:E297" si="91">C298</f>
        <v>0</v>
      </c>
      <c r="D297" s="475">
        <f t="shared" si="91"/>
        <v>0</v>
      </c>
      <c r="E297" s="475">
        <f t="shared" si="91"/>
        <v>0</v>
      </c>
      <c r="F297" s="499">
        <f t="shared" si="64"/>
        <v>0</v>
      </c>
    </row>
    <row r="298" spans="1:7" s="143" customFormat="1" hidden="1">
      <c r="A298" s="501">
        <v>60501</v>
      </c>
      <c r="B298" s="476" t="s">
        <v>504</v>
      </c>
      <c r="C298" s="477">
        <f>C299+C300+C301</f>
        <v>0</v>
      </c>
      <c r="D298" s="477">
        <f t="shared" ref="D298:E298" si="92">D299+D300+D301</f>
        <v>0</v>
      </c>
      <c r="E298" s="477">
        <f t="shared" si="92"/>
        <v>0</v>
      </c>
      <c r="F298" s="499">
        <f t="shared" si="64"/>
        <v>0</v>
      </c>
      <c r="G298" s="142"/>
    </row>
    <row r="299" spans="1:7" s="143" customFormat="1" hidden="1">
      <c r="A299" s="514">
        <v>60501001</v>
      </c>
      <c r="B299" s="478" t="s">
        <v>322</v>
      </c>
      <c r="C299" s="482"/>
      <c r="D299" s="482"/>
      <c r="E299" s="482">
        <v>0</v>
      </c>
      <c r="F299" s="499">
        <f t="shared" si="64"/>
        <v>0</v>
      </c>
      <c r="G299" s="142"/>
    </row>
    <row r="300" spans="1:7" s="143" customFormat="1" hidden="1">
      <c r="A300" s="514">
        <v>60501002</v>
      </c>
      <c r="B300" s="478" t="s">
        <v>322</v>
      </c>
      <c r="C300" s="482"/>
      <c r="D300" s="482"/>
      <c r="E300" s="482"/>
      <c r="F300" s="499">
        <f t="shared" si="64"/>
        <v>0</v>
      </c>
      <c r="G300" s="142"/>
    </row>
    <row r="301" spans="1:7" hidden="1">
      <c r="A301" s="502">
        <v>60501003</v>
      </c>
      <c r="B301" s="478" t="s">
        <v>322</v>
      </c>
      <c r="C301" s="479"/>
      <c r="D301" s="479"/>
      <c r="E301" s="479"/>
      <c r="F301" s="499">
        <f t="shared" si="64"/>
        <v>0</v>
      </c>
      <c r="G301" s="142"/>
    </row>
    <row r="302" spans="1:7" s="142" customFormat="1" ht="18">
      <c r="A302" s="500">
        <v>606</v>
      </c>
      <c r="B302" s="481" t="s">
        <v>251</v>
      </c>
      <c r="C302" s="475">
        <f t="shared" ref="C302:E302" si="93">C303+C305+C307+C311</f>
        <v>27293463</v>
      </c>
      <c r="D302" s="475">
        <f t="shared" si="93"/>
        <v>35000000</v>
      </c>
      <c r="E302" s="475">
        <f t="shared" si="93"/>
        <v>233000000</v>
      </c>
      <c r="F302" s="499">
        <f t="shared" si="64"/>
        <v>233000000</v>
      </c>
    </row>
    <row r="303" spans="1:7" s="143" customFormat="1" ht="18.75" hidden="1">
      <c r="A303" s="501">
        <v>60601</v>
      </c>
      <c r="B303" s="491" t="s">
        <v>486</v>
      </c>
      <c r="C303" s="477">
        <f t="shared" ref="C303:E303" si="94">C304</f>
        <v>0</v>
      </c>
      <c r="D303" s="477">
        <f t="shared" si="94"/>
        <v>0</v>
      </c>
      <c r="E303" s="477">
        <f t="shared" si="94"/>
        <v>0</v>
      </c>
      <c r="F303" s="499">
        <f t="shared" ref="F303:F313" si="95">E303</f>
        <v>0</v>
      </c>
      <c r="G303" s="142"/>
    </row>
    <row r="304" spans="1:7" hidden="1">
      <c r="A304" s="502">
        <v>60601001</v>
      </c>
      <c r="B304" s="478" t="s">
        <v>786</v>
      </c>
      <c r="C304" s="479"/>
      <c r="D304" s="479">
        <v>0</v>
      </c>
      <c r="E304" s="479">
        <v>0</v>
      </c>
      <c r="F304" s="499">
        <f t="shared" si="95"/>
        <v>0</v>
      </c>
      <c r="G304" s="142"/>
    </row>
    <row r="305" spans="1:8" s="143" customFormat="1" ht="18.75">
      <c r="A305" s="501">
        <v>60602</v>
      </c>
      <c r="B305" s="491" t="s">
        <v>487</v>
      </c>
      <c r="C305" s="477">
        <f t="shared" ref="C305:E305" si="96">C306</f>
        <v>114679</v>
      </c>
      <c r="D305" s="477">
        <f t="shared" si="96"/>
        <v>15000000</v>
      </c>
      <c r="E305" s="477">
        <f t="shared" si="96"/>
        <v>96000000</v>
      </c>
      <c r="F305" s="499">
        <f t="shared" si="95"/>
        <v>96000000</v>
      </c>
      <c r="G305" s="142"/>
    </row>
    <row r="306" spans="1:8">
      <c r="A306" s="502">
        <v>60602001</v>
      </c>
      <c r="B306" s="478" t="s">
        <v>710</v>
      </c>
      <c r="C306" s="479">
        <v>114679</v>
      </c>
      <c r="D306" s="479">
        <v>15000000</v>
      </c>
      <c r="E306" s="479">
        <v>96000000</v>
      </c>
      <c r="F306" s="499">
        <f t="shared" si="95"/>
        <v>96000000</v>
      </c>
      <c r="G306" s="142"/>
    </row>
    <row r="307" spans="1:8" s="143" customFormat="1" ht="18.75">
      <c r="A307" s="501">
        <v>60603</v>
      </c>
      <c r="B307" s="491" t="s">
        <v>488</v>
      </c>
      <c r="C307" s="477">
        <f>C308+C309</f>
        <v>1459511</v>
      </c>
      <c r="D307" s="477">
        <f>D308+D309</f>
        <v>15000000</v>
      </c>
      <c r="E307" s="477">
        <f>E308+E309+E310</f>
        <v>47000000</v>
      </c>
      <c r="F307" s="499">
        <f t="shared" si="95"/>
        <v>47000000</v>
      </c>
      <c r="G307" s="142"/>
    </row>
    <row r="308" spans="1:8">
      <c r="A308" s="502">
        <v>60603001</v>
      </c>
      <c r="B308" s="478" t="s">
        <v>787</v>
      </c>
      <c r="C308" s="479">
        <v>0</v>
      </c>
      <c r="D308" s="479">
        <v>10000000</v>
      </c>
      <c r="E308" s="479">
        <v>42000000</v>
      </c>
      <c r="F308" s="508">
        <f t="shared" si="95"/>
        <v>42000000</v>
      </c>
      <c r="G308" s="142"/>
    </row>
    <row r="309" spans="1:8">
      <c r="A309" s="502">
        <v>60603002</v>
      </c>
      <c r="B309" s="478" t="s">
        <v>788</v>
      </c>
      <c r="C309" s="479">
        <v>1459511</v>
      </c>
      <c r="D309" s="479">
        <v>5000000</v>
      </c>
      <c r="E309" s="479">
        <v>5000000</v>
      </c>
      <c r="F309" s="511">
        <f>E309</f>
        <v>5000000</v>
      </c>
      <c r="G309" s="142"/>
    </row>
    <row r="310" spans="1:8" hidden="1">
      <c r="A310" s="502">
        <v>60603003</v>
      </c>
      <c r="B310" s="478"/>
      <c r="C310" s="479"/>
      <c r="D310" s="479"/>
      <c r="E310" s="479">
        <v>0</v>
      </c>
      <c r="F310" s="508">
        <f>E310</f>
        <v>0</v>
      </c>
      <c r="G310" s="142"/>
    </row>
    <row r="311" spans="1:8" s="143" customFormat="1" ht="18.75">
      <c r="A311" s="501">
        <v>60604</v>
      </c>
      <c r="B311" s="491" t="s">
        <v>789</v>
      </c>
      <c r="C311" s="477">
        <f>C312</f>
        <v>25719273</v>
      </c>
      <c r="D311" s="477">
        <f t="shared" ref="D311:E311" si="97">D312</f>
        <v>5000000</v>
      </c>
      <c r="E311" s="477">
        <f t="shared" si="97"/>
        <v>90000000</v>
      </c>
      <c r="F311" s="499">
        <f t="shared" si="95"/>
        <v>90000000</v>
      </c>
      <c r="G311" s="142"/>
    </row>
    <row r="312" spans="1:8">
      <c r="A312" s="502">
        <v>60604001</v>
      </c>
      <c r="B312" s="478" t="s">
        <v>790</v>
      </c>
      <c r="C312" s="479">
        <v>25719273</v>
      </c>
      <c r="D312" s="479">
        <v>5000000</v>
      </c>
      <c r="E312" s="479">
        <v>90000000</v>
      </c>
      <c r="F312" s="499">
        <f t="shared" si="95"/>
        <v>90000000</v>
      </c>
      <c r="G312" s="142"/>
    </row>
    <row r="313" spans="1:8" s="152" customFormat="1" ht="16.5" thickBot="1">
      <c r="A313" s="660" t="s">
        <v>506</v>
      </c>
      <c r="B313" s="661"/>
      <c r="C313" s="494">
        <f>C3+C42+C106+C121+C240+C278</f>
        <v>335420426</v>
      </c>
      <c r="D313" s="494">
        <f>D3+D42+D106+D121+D240+D278</f>
        <v>511500000</v>
      </c>
      <c r="E313" s="494">
        <f>E3+E42+E106+E121+E240+E278</f>
        <v>916500000</v>
      </c>
      <c r="F313" s="515">
        <f t="shared" si="95"/>
        <v>916500000</v>
      </c>
      <c r="G313" s="142"/>
    </row>
    <row r="314" spans="1:8">
      <c r="A314" s="495"/>
      <c r="B314" s="495"/>
      <c r="C314" s="496"/>
      <c r="D314" s="496"/>
      <c r="E314" s="496"/>
      <c r="F314" s="497"/>
      <c r="G314" s="142"/>
    </row>
    <row r="315" spans="1:8">
      <c r="F315" s="497"/>
    </row>
    <row r="316" spans="1:8" ht="18">
      <c r="F316" s="497"/>
      <c r="H316" s="522"/>
    </row>
    <row r="317" spans="1:8">
      <c r="F317" s="497"/>
    </row>
    <row r="318" spans="1:8">
      <c r="F318" s="497"/>
    </row>
    <row r="319" spans="1:8">
      <c r="C319" s="236">
        <f>B319</f>
        <v>0</v>
      </c>
      <c r="F319" s="497"/>
    </row>
    <row r="320" spans="1:8">
      <c r="F320" s="497"/>
    </row>
    <row r="321" spans="6:6">
      <c r="F321" s="497"/>
    </row>
    <row r="322" spans="6:6">
      <c r="F322" s="497"/>
    </row>
    <row r="323" spans="6:6">
      <c r="F323" s="497"/>
    </row>
    <row r="324" spans="6:6">
      <c r="F324" s="497"/>
    </row>
  </sheetData>
  <mergeCells count="7">
    <mergeCell ref="A313:B313"/>
    <mergeCell ref="E1:E2"/>
    <mergeCell ref="F1:F2"/>
    <mergeCell ref="A1:A2"/>
    <mergeCell ref="B1:B2"/>
    <mergeCell ref="C1:C2"/>
    <mergeCell ref="D1:D2"/>
  </mergeCells>
  <printOptions horizontalCentered="1"/>
  <pageMargins left="0.31496062992125984" right="0.27559055118110237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متمم بودجه  سال 1401 شهرداري حسن آباد فرم &amp;A &amp;R          </oddHeader>
    <oddFooter>&amp;Lامضاء- شوراي اسلامي شهر : حسن ايلانلو&amp;Cامضاء- شهردار : شيرزاد يعقوبي&amp;Rامضاء- مدير امور مالي شهرداري : جعفر علايي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S19"/>
  <sheetViews>
    <sheetView showGridLines="0" rightToLeft="1" view="pageBreakPreview" topLeftCell="D1" zoomScale="85" zoomScaleNormal="70" zoomScaleSheetLayoutView="85" workbookViewId="0">
      <selection activeCell="N9" sqref="N9:N10"/>
    </sheetView>
  </sheetViews>
  <sheetFormatPr defaultColWidth="3.625" defaultRowHeight="28.5" customHeight="1"/>
  <cols>
    <col min="1" max="1" width="1.375" style="37" customWidth="1"/>
    <col min="2" max="2" width="5.375" style="37" bestFit="1" customWidth="1"/>
    <col min="3" max="6" width="8.125" style="37" customWidth="1"/>
    <col min="7" max="8" width="8.375" style="37" customWidth="1"/>
    <col min="9" max="9" width="0.875" style="37" customWidth="1"/>
    <col min="10" max="10" width="10.125" style="37" customWidth="1"/>
    <col min="11" max="11" width="36.125" style="40" customWidth="1"/>
    <col min="12" max="12" width="8.625" style="37" customWidth="1"/>
    <col min="13" max="13" width="8.875" style="37" customWidth="1"/>
    <col min="14" max="14" width="11.625" style="37" customWidth="1"/>
    <col min="15" max="16" width="9.375" style="37" customWidth="1"/>
    <col min="17" max="17" width="9.875" style="8" customWidth="1"/>
    <col min="18" max="18" width="1.375" style="37" customWidth="1"/>
    <col min="19" max="16384" width="3.625" style="37"/>
  </cols>
  <sheetData>
    <row r="1" spans="1:17" ht="28.5" customHeight="1" thickBot="1">
      <c r="B1" s="687" t="s">
        <v>315</v>
      </c>
      <c r="C1" s="688"/>
      <c r="D1" s="688"/>
      <c r="E1" s="688"/>
      <c r="F1" s="688"/>
      <c r="G1" s="688"/>
      <c r="H1" s="689"/>
      <c r="J1" s="673" t="s">
        <v>346</v>
      </c>
      <c r="K1" s="674"/>
      <c r="L1" s="674"/>
      <c r="M1" s="674"/>
      <c r="N1" s="674"/>
      <c r="O1" s="674"/>
      <c r="P1" s="674"/>
      <c r="Q1" s="675"/>
    </row>
    <row r="2" spans="1:17" ht="81" customHeight="1" thickBot="1">
      <c r="B2" s="85"/>
      <c r="C2" s="86"/>
      <c r="D2" s="86"/>
      <c r="E2" s="86"/>
      <c r="F2" s="86"/>
      <c r="G2" s="86"/>
      <c r="H2" s="87"/>
      <c r="J2" s="679" t="s">
        <v>244</v>
      </c>
      <c r="K2" s="680"/>
      <c r="L2" s="104" t="s">
        <v>363</v>
      </c>
      <c r="M2" s="104" t="s">
        <v>292</v>
      </c>
      <c r="N2" s="521" t="s">
        <v>817</v>
      </c>
      <c r="O2" s="521" t="s">
        <v>816</v>
      </c>
      <c r="P2" s="104" t="s">
        <v>291</v>
      </c>
      <c r="Q2" s="113" t="s">
        <v>331</v>
      </c>
    </row>
    <row r="3" spans="1:17" ht="28.5" customHeight="1" thickBot="1">
      <c r="B3" s="682" t="s">
        <v>327</v>
      </c>
      <c r="C3" s="690"/>
      <c r="D3" s="691"/>
      <c r="E3" s="692"/>
      <c r="F3" s="693"/>
      <c r="G3" s="38"/>
      <c r="H3" s="39"/>
      <c r="J3" s="671" t="s">
        <v>287</v>
      </c>
      <c r="K3" s="672"/>
      <c r="L3" s="217"/>
      <c r="M3" s="217"/>
      <c r="N3" s="217"/>
      <c r="O3" s="217">
        <f>N3</f>
        <v>0</v>
      </c>
      <c r="P3" s="217"/>
      <c r="Q3" s="250">
        <f>L3+M3+O3+P3</f>
        <v>0</v>
      </c>
    </row>
    <row r="4" spans="1:17" ht="24.75" customHeight="1" thickBot="1">
      <c r="B4" s="88"/>
      <c r="C4" s="38"/>
      <c r="D4" s="38"/>
      <c r="E4" s="38"/>
      <c r="F4" s="38"/>
      <c r="G4" s="38"/>
      <c r="H4" s="39"/>
      <c r="J4" s="671" t="s">
        <v>345</v>
      </c>
      <c r="K4" s="672"/>
      <c r="L4" s="217"/>
      <c r="M4" s="217"/>
      <c r="N4" s="217"/>
      <c r="O4" s="217">
        <f t="shared" ref="O4:O5" si="0">N4</f>
        <v>0</v>
      </c>
      <c r="P4" s="217"/>
      <c r="Q4" s="250">
        <f t="shared" ref="Q4:Q5" si="1">L4+M4+O4+P4</f>
        <v>0</v>
      </c>
    </row>
    <row r="5" spans="1:17" ht="28.5" customHeight="1" thickBot="1">
      <c r="A5" s="38"/>
      <c r="B5" s="682" t="s">
        <v>328</v>
      </c>
      <c r="C5" s="690"/>
      <c r="D5" s="691"/>
      <c r="E5" s="692"/>
      <c r="F5" s="693"/>
      <c r="G5" s="38"/>
      <c r="H5" s="39"/>
      <c r="J5" s="671" t="s">
        <v>347</v>
      </c>
      <c r="K5" s="672"/>
      <c r="L5" s="217"/>
      <c r="M5" s="217"/>
      <c r="N5" s="217"/>
      <c r="O5" s="217">
        <f t="shared" si="0"/>
        <v>0</v>
      </c>
      <c r="P5" s="217"/>
      <c r="Q5" s="250">
        <f t="shared" si="1"/>
        <v>0</v>
      </c>
    </row>
    <row r="6" spans="1:17" ht="28.5" customHeight="1">
      <c r="A6" s="38"/>
      <c r="B6" s="88"/>
      <c r="C6" s="38"/>
      <c r="D6" s="38"/>
      <c r="E6" s="38"/>
      <c r="F6" s="38"/>
      <c r="G6" s="38"/>
      <c r="H6" s="39"/>
      <c r="J6" s="699" t="s">
        <v>550</v>
      </c>
      <c r="K6" s="700"/>
      <c r="L6" s="213">
        <f t="shared" ref="L6:P6" si="2">SUM(L3:L5)</f>
        <v>0</v>
      </c>
      <c r="M6" s="213">
        <f t="shared" si="2"/>
        <v>0</v>
      </c>
      <c r="N6" s="213">
        <f t="shared" si="2"/>
        <v>0</v>
      </c>
      <c r="O6" s="213">
        <f t="shared" si="2"/>
        <v>0</v>
      </c>
      <c r="P6" s="213">
        <f t="shared" si="2"/>
        <v>0</v>
      </c>
      <c r="Q6" s="213">
        <f>SUM(Q3:Q5)</f>
        <v>0</v>
      </c>
    </row>
    <row r="7" spans="1:17" s="84" customFormat="1" ht="9" thickBot="1">
      <c r="A7" s="89"/>
      <c r="B7" s="114"/>
      <c r="C7" s="89"/>
      <c r="D7" s="89"/>
      <c r="E7" s="89"/>
      <c r="F7" s="89"/>
      <c r="G7" s="89"/>
      <c r="H7" s="90"/>
      <c r="J7" s="701"/>
      <c r="K7" s="702"/>
      <c r="L7" s="702"/>
      <c r="M7" s="702"/>
      <c r="N7" s="702"/>
      <c r="O7" s="702"/>
      <c r="P7" s="702"/>
      <c r="Q7" s="703"/>
    </row>
    <row r="8" spans="1:17" ht="28.5" customHeight="1" thickBot="1">
      <c r="A8" s="38"/>
      <c r="B8" s="682" t="s">
        <v>329</v>
      </c>
      <c r="C8" s="690"/>
      <c r="D8" s="691"/>
      <c r="E8" s="692"/>
      <c r="F8" s="693"/>
      <c r="G8" s="38"/>
      <c r="H8" s="39"/>
      <c r="J8" s="673" t="s">
        <v>320</v>
      </c>
      <c r="K8" s="674"/>
      <c r="L8" s="674"/>
      <c r="M8" s="674"/>
      <c r="N8" s="674"/>
      <c r="O8" s="674"/>
      <c r="P8" s="674"/>
      <c r="Q8" s="675"/>
    </row>
    <row r="9" spans="1:17" ht="44.25" customHeight="1">
      <c r="A9" s="38"/>
      <c r="B9" s="88"/>
      <c r="C9" s="38"/>
      <c r="D9" s="38"/>
      <c r="E9" s="38"/>
      <c r="F9" s="38"/>
      <c r="G9" s="38"/>
      <c r="H9" s="39"/>
      <c r="J9" s="670" t="s">
        <v>306</v>
      </c>
      <c r="K9" s="696" t="s">
        <v>244</v>
      </c>
      <c r="L9" s="677" t="s">
        <v>293</v>
      </c>
      <c r="M9" s="677" t="s">
        <v>292</v>
      </c>
      <c r="N9" s="677" t="s">
        <v>817</v>
      </c>
      <c r="O9" s="698" t="s">
        <v>816</v>
      </c>
      <c r="P9" s="698" t="s">
        <v>291</v>
      </c>
      <c r="Q9" s="676" t="s">
        <v>331</v>
      </c>
    </row>
    <row r="10" spans="1:17" ht="39" customHeight="1">
      <c r="A10" s="38"/>
      <c r="B10" s="682" t="s">
        <v>313</v>
      </c>
      <c r="C10" s="683"/>
      <c r="D10" s="681"/>
      <c r="E10" s="681"/>
      <c r="F10" s="681"/>
      <c r="G10" s="38"/>
      <c r="H10" s="39"/>
      <c r="J10" s="670"/>
      <c r="K10" s="697"/>
      <c r="L10" s="678"/>
      <c r="M10" s="678"/>
      <c r="N10" s="678"/>
      <c r="O10" s="698"/>
      <c r="P10" s="698"/>
      <c r="Q10" s="676"/>
    </row>
    <row r="11" spans="1:17" ht="28.5" customHeight="1">
      <c r="A11" s="38"/>
      <c r="B11" s="682" t="s">
        <v>314</v>
      </c>
      <c r="C11" s="683"/>
      <c r="D11" s="684"/>
      <c r="E11" s="685"/>
      <c r="F11" s="685"/>
      <c r="G11" s="686"/>
      <c r="H11" s="39"/>
      <c r="J11" s="36" t="s">
        <v>93</v>
      </c>
      <c r="K11" s="35" t="s">
        <v>298</v>
      </c>
      <c r="L11" s="217"/>
      <c r="M11" s="217"/>
      <c r="N11" s="217"/>
      <c r="O11" s="217">
        <f>N11</f>
        <v>0</v>
      </c>
      <c r="P11" s="217"/>
      <c r="Q11" s="250">
        <f>L11+M11+O11+P11</f>
        <v>0</v>
      </c>
    </row>
    <row r="12" spans="1:17" ht="28.5" customHeight="1">
      <c r="A12" s="38"/>
      <c r="B12" s="682" t="s">
        <v>307</v>
      </c>
      <c r="C12" s="683"/>
      <c r="D12" s="684"/>
      <c r="E12" s="685"/>
      <c r="F12" s="686"/>
      <c r="G12" s="38"/>
      <c r="H12" s="39"/>
      <c r="J12" s="36" t="s">
        <v>92</v>
      </c>
      <c r="K12" s="35" t="s">
        <v>299</v>
      </c>
      <c r="L12" s="249"/>
      <c r="M12" s="249"/>
      <c r="N12" s="249"/>
      <c r="O12" s="217">
        <f t="shared" ref="O12:O17" si="3">N12</f>
        <v>0</v>
      </c>
      <c r="P12" s="249"/>
      <c r="Q12" s="250">
        <f t="shared" ref="Q12:Q17" si="4">L12+M12+O12+P12</f>
        <v>0</v>
      </c>
    </row>
    <row r="13" spans="1:17" ht="28.5" customHeight="1">
      <c r="B13" s="682" t="s">
        <v>308</v>
      </c>
      <c r="C13" s="683"/>
      <c r="D13" s="684"/>
      <c r="E13" s="686"/>
      <c r="F13" s="38"/>
      <c r="G13" s="38"/>
      <c r="H13" s="39"/>
      <c r="J13" s="36" t="s">
        <v>91</v>
      </c>
      <c r="K13" s="35" t="s">
        <v>300</v>
      </c>
      <c r="L13" s="249"/>
      <c r="M13" s="249"/>
      <c r="N13" s="249"/>
      <c r="O13" s="217">
        <f t="shared" si="3"/>
        <v>0</v>
      </c>
      <c r="P13" s="249"/>
      <c r="Q13" s="250">
        <f t="shared" si="4"/>
        <v>0</v>
      </c>
    </row>
    <row r="14" spans="1:17" ht="28.5" customHeight="1">
      <c r="B14" s="682" t="s">
        <v>309</v>
      </c>
      <c r="C14" s="683"/>
      <c r="D14" s="684"/>
      <c r="E14" s="686"/>
      <c r="F14" s="38"/>
      <c r="G14" s="38"/>
      <c r="H14" s="39"/>
      <c r="J14" s="36" t="s">
        <v>90</v>
      </c>
      <c r="K14" s="35" t="s">
        <v>301</v>
      </c>
      <c r="L14" s="249"/>
      <c r="M14" s="249"/>
      <c r="N14" s="249"/>
      <c r="O14" s="217">
        <f t="shared" si="3"/>
        <v>0</v>
      </c>
      <c r="P14" s="249"/>
      <c r="Q14" s="250">
        <f t="shared" si="4"/>
        <v>0</v>
      </c>
    </row>
    <row r="15" spans="1:17" ht="28.5" customHeight="1">
      <c r="B15" s="682" t="s">
        <v>310</v>
      </c>
      <c r="C15" s="683"/>
      <c r="D15" s="684"/>
      <c r="E15" s="686"/>
      <c r="F15" s="38"/>
      <c r="G15" s="38"/>
      <c r="H15" s="39"/>
      <c r="J15" s="36" t="s">
        <v>99</v>
      </c>
      <c r="K15" s="35" t="s">
        <v>302</v>
      </c>
      <c r="L15" s="249"/>
      <c r="M15" s="249"/>
      <c r="N15" s="249"/>
      <c r="O15" s="217">
        <f t="shared" si="3"/>
        <v>0</v>
      </c>
      <c r="P15" s="249"/>
      <c r="Q15" s="250">
        <f t="shared" si="4"/>
        <v>0</v>
      </c>
    </row>
    <row r="16" spans="1:17" ht="28.5" customHeight="1">
      <c r="B16" s="682" t="s">
        <v>311</v>
      </c>
      <c r="C16" s="683"/>
      <c r="D16" s="684"/>
      <c r="E16" s="686"/>
      <c r="F16" s="38"/>
      <c r="G16" s="38"/>
      <c r="H16" s="39"/>
      <c r="J16" s="36" t="s">
        <v>97</v>
      </c>
      <c r="K16" s="35" t="s">
        <v>303</v>
      </c>
      <c r="L16" s="249"/>
      <c r="M16" s="249"/>
      <c r="N16" s="249"/>
      <c r="O16" s="217">
        <f t="shared" si="3"/>
        <v>0</v>
      </c>
      <c r="P16" s="249"/>
      <c r="Q16" s="250">
        <f t="shared" si="4"/>
        <v>0</v>
      </c>
    </row>
    <row r="17" spans="2:19" ht="27" customHeight="1">
      <c r="B17" s="682" t="s">
        <v>312</v>
      </c>
      <c r="C17" s="683"/>
      <c r="D17" s="684"/>
      <c r="E17" s="686"/>
      <c r="F17" s="38"/>
      <c r="G17" s="38"/>
      <c r="H17" s="39"/>
      <c r="J17" s="36" t="s">
        <v>95</v>
      </c>
      <c r="K17" s="101" t="s">
        <v>684</v>
      </c>
      <c r="L17" s="249"/>
      <c r="M17" s="249"/>
      <c r="N17" s="249"/>
      <c r="O17" s="217">
        <f t="shared" si="3"/>
        <v>0</v>
      </c>
      <c r="P17" s="249"/>
      <c r="Q17" s="250">
        <f t="shared" si="4"/>
        <v>0</v>
      </c>
    </row>
    <row r="18" spans="2:19" s="84" customFormat="1" ht="32.25" customHeight="1">
      <c r="B18" s="91"/>
      <c r="C18" s="89"/>
      <c r="D18" s="89"/>
      <c r="E18" s="89">
        <f>D18</f>
        <v>0</v>
      </c>
      <c r="F18" s="89"/>
      <c r="G18" s="89"/>
      <c r="H18" s="90"/>
      <c r="J18" s="694" t="s">
        <v>549</v>
      </c>
      <c r="K18" s="695"/>
      <c r="L18" s="251">
        <f t="shared" ref="L18:P18" si="5">SUM(L11:L17)</f>
        <v>0</v>
      </c>
      <c r="M18" s="251">
        <f t="shared" si="5"/>
        <v>0</v>
      </c>
      <c r="N18" s="251">
        <f t="shared" si="5"/>
        <v>0</v>
      </c>
      <c r="O18" s="251">
        <f t="shared" si="5"/>
        <v>0</v>
      </c>
      <c r="P18" s="251">
        <f t="shared" si="5"/>
        <v>0</v>
      </c>
      <c r="Q18" s="252">
        <f>SUM(Q11:Q17)</f>
        <v>0</v>
      </c>
      <c r="R18" s="37"/>
      <c r="S18" s="37"/>
    </row>
    <row r="19" spans="2:19" ht="28.5" customHeight="1">
      <c r="K19" s="37"/>
    </row>
  </sheetData>
  <mergeCells count="40">
    <mergeCell ref="J18:K18"/>
    <mergeCell ref="K9:K10"/>
    <mergeCell ref="O9:O10"/>
    <mergeCell ref="P9:P10"/>
    <mergeCell ref="B5:C5"/>
    <mergeCell ref="D5:F5"/>
    <mergeCell ref="J8:Q8"/>
    <mergeCell ref="J6:K6"/>
    <mergeCell ref="J7:Q7"/>
    <mergeCell ref="D17:E17"/>
    <mergeCell ref="B13:C13"/>
    <mergeCell ref="B8:C8"/>
    <mergeCell ref="D8:F8"/>
    <mergeCell ref="D13:E13"/>
    <mergeCell ref="B14:C14"/>
    <mergeCell ref="B15:C15"/>
    <mergeCell ref="D10:F10"/>
    <mergeCell ref="B17:C17"/>
    <mergeCell ref="D11:G11"/>
    <mergeCell ref="D12:F12"/>
    <mergeCell ref="B1:H1"/>
    <mergeCell ref="B10:C10"/>
    <mergeCell ref="B3:C3"/>
    <mergeCell ref="D3:F3"/>
    <mergeCell ref="D14:E14"/>
    <mergeCell ref="D15:E15"/>
    <mergeCell ref="D16:E16"/>
    <mergeCell ref="B16:C16"/>
    <mergeCell ref="B11:C11"/>
    <mergeCell ref="B12:C12"/>
    <mergeCell ref="J9:J10"/>
    <mergeCell ref="J5:K5"/>
    <mergeCell ref="J3:K3"/>
    <mergeCell ref="J4:K4"/>
    <mergeCell ref="J1:Q1"/>
    <mergeCell ref="Q9:Q10"/>
    <mergeCell ref="L9:L10"/>
    <mergeCell ref="M9:M10"/>
    <mergeCell ref="N9:N10"/>
    <mergeCell ref="J2:K2"/>
  </mergeCells>
  <printOptions horizontalCentered="1"/>
  <pageMargins left="0.39370078740157483" right="0.39370078740157483" top="1.1023622047244095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بودجه مصوب سال 1402 شهرداري حسن آبادفرم &amp;A &amp;R          </oddHeader>
    <oddFooter>&amp;Lامضاء- شوراي اسلامي شهر : حسن ايلانلو&amp;Cامضاء- شهردار : شيرزاد يعقوبي&amp;Rامضاء- مدير امور مالي شهرداري : منصور حسنلو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4"/>
  <dimension ref="A1:F240"/>
  <sheetViews>
    <sheetView rightToLeft="1" view="pageBreakPreview" zoomScaleNormal="110" zoomScaleSheetLayoutView="100" workbookViewId="0">
      <pane ySplit="1" topLeftCell="A170" activePane="bottomLeft" state="frozen"/>
      <selection activeCell="XFC3" sqref="XFC3"/>
      <selection pane="bottomLeft" activeCell="E170" sqref="E170"/>
    </sheetView>
  </sheetViews>
  <sheetFormatPr defaultColWidth="9.125" defaultRowHeight="18"/>
  <cols>
    <col min="1" max="1" width="15.625" style="8" customWidth="1"/>
    <col min="2" max="2" width="51.25" style="8" customWidth="1"/>
    <col min="3" max="3" width="19.375" style="222" customWidth="1"/>
    <col min="4" max="4" width="17.125" style="462" customWidth="1"/>
    <col min="5" max="6" width="16.125" style="462" customWidth="1"/>
    <col min="7" max="16384" width="9.125" style="8"/>
  </cols>
  <sheetData>
    <row r="1" spans="1:6" ht="36.75" thickBot="1">
      <c r="A1" s="365" t="s">
        <v>553</v>
      </c>
      <c r="B1" s="366" t="s">
        <v>274</v>
      </c>
      <c r="C1" s="367" t="s">
        <v>814</v>
      </c>
      <c r="D1" s="428" t="s">
        <v>815</v>
      </c>
      <c r="E1" s="428" t="s">
        <v>854</v>
      </c>
      <c r="F1" s="429" t="s">
        <v>855</v>
      </c>
    </row>
    <row r="2" spans="1:6" ht="21" customHeight="1" thickBot="1">
      <c r="A2" s="361">
        <v>100000</v>
      </c>
      <c r="B2" s="363" t="s">
        <v>242</v>
      </c>
      <c r="C2" s="364">
        <f>C3+C20+C125+C132+C142+C163+C192</f>
        <v>388259493</v>
      </c>
      <c r="D2" s="430">
        <f>D3+D20+D125+D132+D142+D163+D192</f>
        <v>488500000</v>
      </c>
      <c r="E2" s="430">
        <f>E3+E20+E125+E132+E142+E163+E192</f>
        <v>688000000</v>
      </c>
      <c r="F2" s="430">
        <f>F3+F20+F125+F132+F142+F163+F192</f>
        <v>688000000</v>
      </c>
    </row>
    <row r="3" spans="1:6" s="190" customFormat="1" ht="18.75" thickTop="1">
      <c r="A3" s="120">
        <v>110000</v>
      </c>
      <c r="B3" s="125" t="s">
        <v>241</v>
      </c>
      <c r="C3" s="257">
        <f t="shared" ref="C3:E3" si="0">C4+C10</f>
        <v>106181242</v>
      </c>
      <c r="D3" s="431">
        <f t="shared" si="0"/>
        <v>186240000</v>
      </c>
      <c r="E3" s="431">
        <f t="shared" si="0"/>
        <v>164370000</v>
      </c>
      <c r="F3" s="432">
        <f>F4+F10</f>
        <v>164370000</v>
      </c>
    </row>
    <row r="4" spans="1:6" s="295" customFormat="1">
      <c r="A4" s="278">
        <v>110100</v>
      </c>
      <c r="B4" s="279" t="s">
        <v>240</v>
      </c>
      <c r="C4" s="294">
        <f t="shared" ref="C4:E4" si="1">SUM(C5:C9)</f>
        <v>29386765</v>
      </c>
      <c r="D4" s="433">
        <f t="shared" si="1"/>
        <v>36670000</v>
      </c>
      <c r="E4" s="433">
        <f t="shared" si="1"/>
        <v>49370000</v>
      </c>
      <c r="F4" s="434">
        <f>SUM(F5:F9)</f>
        <v>49370000</v>
      </c>
    </row>
    <row r="5" spans="1:6">
      <c r="A5" s="121">
        <v>110101</v>
      </c>
      <c r="B5" s="35" t="s">
        <v>239</v>
      </c>
      <c r="C5" s="254">
        <v>47458</v>
      </c>
      <c r="D5" s="435">
        <v>170000</v>
      </c>
      <c r="E5" s="435">
        <v>120000</v>
      </c>
      <c r="F5" s="436">
        <f>E5</f>
        <v>120000</v>
      </c>
    </row>
    <row r="6" spans="1:6">
      <c r="A6" s="121">
        <v>110102</v>
      </c>
      <c r="B6" s="35" t="s">
        <v>238</v>
      </c>
      <c r="C6" s="254">
        <v>749535</v>
      </c>
      <c r="D6" s="435">
        <v>1500000</v>
      </c>
      <c r="E6" s="435">
        <v>750000</v>
      </c>
      <c r="F6" s="436">
        <f t="shared" ref="F6:F9" si="2">E6</f>
        <v>750000</v>
      </c>
    </row>
    <row r="7" spans="1:6">
      <c r="A7" s="121">
        <v>110103</v>
      </c>
      <c r="B7" s="35" t="s">
        <v>272</v>
      </c>
      <c r="C7" s="254">
        <v>26509959</v>
      </c>
      <c r="D7" s="435">
        <v>28000000</v>
      </c>
      <c r="E7" s="435">
        <v>44000000</v>
      </c>
      <c r="F7" s="436">
        <f t="shared" si="2"/>
        <v>44000000</v>
      </c>
    </row>
    <row r="8" spans="1:6">
      <c r="A8" s="121">
        <v>110104</v>
      </c>
      <c r="B8" s="35" t="s">
        <v>237</v>
      </c>
      <c r="C8" s="254">
        <v>1460813</v>
      </c>
      <c r="D8" s="435">
        <v>2000000</v>
      </c>
      <c r="E8" s="435">
        <v>1800000</v>
      </c>
      <c r="F8" s="436">
        <f t="shared" si="2"/>
        <v>1800000</v>
      </c>
    </row>
    <row r="9" spans="1:6">
      <c r="A9" s="121">
        <v>110105</v>
      </c>
      <c r="B9" s="35" t="s">
        <v>236</v>
      </c>
      <c r="C9" s="254">
        <v>619000</v>
      </c>
      <c r="D9" s="435">
        <v>5000000</v>
      </c>
      <c r="E9" s="435">
        <v>2700000</v>
      </c>
      <c r="F9" s="436">
        <f t="shared" si="2"/>
        <v>2700000</v>
      </c>
    </row>
    <row r="10" spans="1:6" s="295" customFormat="1">
      <c r="A10" s="278">
        <v>110200</v>
      </c>
      <c r="B10" s="279" t="s">
        <v>235</v>
      </c>
      <c r="C10" s="294">
        <f>SUM(C11:C19)</f>
        <v>76794477</v>
      </c>
      <c r="D10" s="433">
        <f>SUM(D11:D19)</f>
        <v>149570000</v>
      </c>
      <c r="E10" s="433">
        <f>SUM(E11:E19)</f>
        <v>115000000</v>
      </c>
      <c r="F10" s="434">
        <f>SUM(F11:F19)</f>
        <v>115000000</v>
      </c>
    </row>
    <row r="11" spans="1:6">
      <c r="A11" s="121">
        <v>110201</v>
      </c>
      <c r="B11" s="35" t="s">
        <v>234</v>
      </c>
      <c r="C11" s="274">
        <v>1445445</v>
      </c>
      <c r="D11" s="435">
        <v>2000000</v>
      </c>
      <c r="E11" s="435">
        <v>4000000</v>
      </c>
      <c r="F11" s="436">
        <f>E11</f>
        <v>4000000</v>
      </c>
    </row>
    <row r="12" spans="1:6">
      <c r="A12" s="121">
        <v>110202</v>
      </c>
      <c r="B12" s="35" t="s">
        <v>233</v>
      </c>
      <c r="C12" s="274">
        <v>6844820</v>
      </c>
      <c r="D12" s="435">
        <v>37000000</v>
      </c>
      <c r="E12" s="435">
        <v>7000000</v>
      </c>
      <c r="F12" s="436">
        <f t="shared" ref="F12:F19" si="3">E12</f>
        <v>7000000</v>
      </c>
    </row>
    <row r="13" spans="1:6">
      <c r="A13" s="121">
        <v>110203</v>
      </c>
      <c r="B13" s="35" t="s">
        <v>273</v>
      </c>
      <c r="C13" s="274">
        <v>2881304</v>
      </c>
      <c r="D13" s="435">
        <v>0</v>
      </c>
      <c r="E13" s="435">
        <v>4000000</v>
      </c>
      <c r="F13" s="436">
        <f t="shared" si="3"/>
        <v>4000000</v>
      </c>
    </row>
    <row r="14" spans="1:6">
      <c r="A14" s="121">
        <v>110204</v>
      </c>
      <c r="B14" s="35" t="s">
        <v>232</v>
      </c>
      <c r="C14" s="274">
        <v>8381475</v>
      </c>
      <c r="D14" s="435">
        <v>9000000</v>
      </c>
      <c r="E14" s="435">
        <v>13000000</v>
      </c>
      <c r="F14" s="436">
        <f t="shared" si="3"/>
        <v>13000000</v>
      </c>
    </row>
    <row r="15" spans="1:6">
      <c r="A15" s="121">
        <v>110205</v>
      </c>
      <c r="B15" s="35" t="s">
        <v>231</v>
      </c>
      <c r="C15" s="274">
        <v>588596</v>
      </c>
      <c r="D15" s="435">
        <v>1000000</v>
      </c>
      <c r="E15" s="435">
        <v>900000</v>
      </c>
      <c r="F15" s="436">
        <f t="shared" si="3"/>
        <v>900000</v>
      </c>
    </row>
    <row r="16" spans="1:6">
      <c r="A16" s="121">
        <v>110206</v>
      </c>
      <c r="B16" s="275" t="s">
        <v>570</v>
      </c>
      <c r="C16" s="274">
        <v>37141804</v>
      </c>
      <c r="D16" s="435">
        <v>50000000</v>
      </c>
      <c r="E16" s="435">
        <v>52000000</v>
      </c>
      <c r="F16" s="436">
        <f t="shared" si="3"/>
        <v>52000000</v>
      </c>
    </row>
    <row r="17" spans="1:6">
      <c r="A17" s="121">
        <v>110207</v>
      </c>
      <c r="B17" s="35" t="s">
        <v>571</v>
      </c>
      <c r="C17" s="274">
        <v>14323481</v>
      </c>
      <c r="D17" s="435">
        <v>20000000</v>
      </c>
      <c r="E17" s="435">
        <v>24000000</v>
      </c>
      <c r="F17" s="436">
        <f t="shared" si="3"/>
        <v>24000000</v>
      </c>
    </row>
    <row r="18" spans="1:6">
      <c r="A18" s="121">
        <v>110208</v>
      </c>
      <c r="B18" s="35" t="s">
        <v>572</v>
      </c>
      <c r="C18" s="274">
        <v>5063552</v>
      </c>
      <c r="D18" s="435">
        <v>30000000</v>
      </c>
      <c r="E18" s="435">
        <v>10000000</v>
      </c>
      <c r="F18" s="436">
        <f t="shared" si="3"/>
        <v>10000000</v>
      </c>
    </row>
    <row r="19" spans="1:6">
      <c r="A19" s="121">
        <v>110290</v>
      </c>
      <c r="B19" s="35" t="s">
        <v>106</v>
      </c>
      <c r="C19" s="254">
        <v>124000</v>
      </c>
      <c r="D19" s="435">
        <v>570000</v>
      </c>
      <c r="E19" s="435">
        <v>100000</v>
      </c>
      <c r="F19" s="436">
        <f t="shared" si="3"/>
        <v>100000</v>
      </c>
    </row>
    <row r="20" spans="1:6" s="190" customFormat="1">
      <c r="A20" s="191">
        <v>120000</v>
      </c>
      <c r="B20" s="192" t="s">
        <v>230</v>
      </c>
      <c r="C20" s="214">
        <f t="shared" ref="C20:D20" si="4">C21+C24+C42+C51+C60+C64+C69+C72+C78+C82+C90+C106+C116+C119</f>
        <v>195344208</v>
      </c>
      <c r="D20" s="437">
        <f t="shared" si="4"/>
        <v>199330000</v>
      </c>
      <c r="E20" s="437">
        <f>E21+E24+E42+E51+E60+E64+E69+E72+E78+E82+E90+E106+E116+E119</f>
        <v>372130000</v>
      </c>
      <c r="F20" s="438">
        <f>F21+F24+F42+F51+F60+F64+F69+F72+F78+F82+F90+F106+F116+F119</f>
        <v>372130000</v>
      </c>
    </row>
    <row r="21" spans="1:6" s="295" customFormat="1">
      <c r="A21" s="278">
        <v>120100</v>
      </c>
      <c r="B21" s="279" t="s">
        <v>229</v>
      </c>
      <c r="C21" s="294">
        <f>SUM(C22:C23)</f>
        <v>1395870</v>
      </c>
      <c r="D21" s="433">
        <f>SUM(D22:D23)</f>
        <v>2700000</v>
      </c>
      <c r="E21" s="433">
        <f>SUM(E22:E23)</f>
        <v>3200000</v>
      </c>
      <c r="F21" s="434">
        <f>SUM(F22:F23)</f>
        <v>3200000</v>
      </c>
    </row>
    <row r="22" spans="1:6">
      <c r="A22" s="121">
        <v>120101</v>
      </c>
      <c r="B22" s="35" t="s">
        <v>573</v>
      </c>
      <c r="C22" s="274">
        <v>1395870</v>
      </c>
      <c r="D22" s="435">
        <v>2700000</v>
      </c>
      <c r="E22" s="435">
        <v>3200000</v>
      </c>
      <c r="F22" s="436">
        <f>E22</f>
        <v>3200000</v>
      </c>
    </row>
    <row r="23" spans="1:6">
      <c r="A23" s="121">
        <v>120102</v>
      </c>
      <c r="B23" s="35" t="s">
        <v>574</v>
      </c>
      <c r="C23" s="254">
        <v>0</v>
      </c>
      <c r="D23" s="435">
        <v>0</v>
      </c>
      <c r="E23" s="435">
        <v>0</v>
      </c>
      <c r="F23" s="436">
        <f>E23</f>
        <v>0</v>
      </c>
    </row>
    <row r="24" spans="1:6" s="295" customFormat="1">
      <c r="A24" s="278">
        <v>120200</v>
      </c>
      <c r="B24" s="296" t="s">
        <v>228</v>
      </c>
      <c r="C24" s="294">
        <f>SUM(C25:C41)</f>
        <v>149444864</v>
      </c>
      <c r="D24" s="433">
        <f>SUM(D25:D41)</f>
        <v>145325000</v>
      </c>
      <c r="E24" s="433">
        <f>SUM(E25:E41)</f>
        <v>268600000</v>
      </c>
      <c r="F24" s="434">
        <f>SUM(F25:F41)</f>
        <v>268600000</v>
      </c>
    </row>
    <row r="25" spans="1:6">
      <c r="A25" s="121">
        <v>120201</v>
      </c>
      <c r="B25" s="35" t="s">
        <v>227</v>
      </c>
      <c r="C25" s="274">
        <v>3425721</v>
      </c>
      <c r="D25" s="435">
        <v>1500000</v>
      </c>
      <c r="E25" s="435">
        <v>500000</v>
      </c>
      <c r="F25" s="436">
        <f>E25</f>
        <v>500000</v>
      </c>
    </row>
    <row r="26" spans="1:6">
      <c r="A26" s="121">
        <v>120202</v>
      </c>
      <c r="B26" s="35" t="s">
        <v>575</v>
      </c>
      <c r="C26" s="274"/>
      <c r="D26" s="435">
        <v>0</v>
      </c>
      <c r="E26" s="435">
        <v>0</v>
      </c>
      <c r="F26" s="436">
        <f t="shared" ref="F26:F41" si="5">E26</f>
        <v>0</v>
      </c>
    </row>
    <row r="27" spans="1:6">
      <c r="A27" s="121">
        <v>120203</v>
      </c>
      <c r="B27" s="126" t="s">
        <v>576</v>
      </c>
      <c r="C27" s="276">
        <v>360000</v>
      </c>
      <c r="D27" s="439">
        <v>2000000</v>
      </c>
      <c r="E27" s="439">
        <v>500000</v>
      </c>
      <c r="F27" s="436">
        <f t="shared" si="5"/>
        <v>500000</v>
      </c>
    </row>
    <row r="28" spans="1:6">
      <c r="A28" s="121">
        <v>120204</v>
      </c>
      <c r="B28" s="35" t="s">
        <v>577</v>
      </c>
      <c r="C28" s="274">
        <v>0</v>
      </c>
      <c r="D28" s="435">
        <v>50000</v>
      </c>
      <c r="E28" s="435">
        <v>50000</v>
      </c>
      <c r="F28" s="436">
        <f t="shared" si="5"/>
        <v>50000</v>
      </c>
    </row>
    <row r="29" spans="1:6">
      <c r="A29" s="121">
        <v>120205</v>
      </c>
      <c r="B29" s="35" t="s">
        <v>226</v>
      </c>
      <c r="C29" s="274">
        <v>2979518</v>
      </c>
      <c r="D29" s="435">
        <v>3000000</v>
      </c>
      <c r="E29" s="435">
        <v>3000000</v>
      </c>
      <c r="F29" s="436">
        <f t="shared" si="5"/>
        <v>3000000</v>
      </c>
    </row>
    <row r="30" spans="1:6">
      <c r="A30" s="121">
        <v>120206</v>
      </c>
      <c r="B30" s="35" t="s">
        <v>225</v>
      </c>
      <c r="C30" s="274">
        <v>7731830</v>
      </c>
      <c r="D30" s="435">
        <v>8000000</v>
      </c>
      <c r="E30" s="435">
        <v>14500000</v>
      </c>
      <c r="F30" s="436">
        <f t="shared" si="5"/>
        <v>14500000</v>
      </c>
    </row>
    <row r="31" spans="1:6">
      <c r="A31" s="121">
        <v>120207</v>
      </c>
      <c r="B31" s="127" t="s">
        <v>382</v>
      </c>
      <c r="C31" s="274">
        <v>132648023</v>
      </c>
      <c r="D31" s="435">
        <v>122675000</v>
      </c>
      <c r="E31" s="435">
        <v>240000000</v>
      </c>
      <c r="F31" s="436">
        <f t="shared" si="5"/>
        <v>240000000</v>
      </c>
    </row>
    <row r="32" spans="1:6">
      <c r="A32" s="121">
        <v>120208</v>
      </c>
      <c r="B32" s="127" t="s">
        <v>578</v>
      </c>
      <c r="C32" s="274">
        <v>1146000</v>
      </c>
      <c r="D32" s="435">
        <v>1000000</v>
      </c>
      <c r="E32" s="435">
        <v>500000</v>
      </c>
      <c r="F32" s="436">
        <f t="shared" si="5"/>
        <v>500000</v>
      </c>
    </row>
    <row r="33" spans="1:6">
      <c r="A33" s="121">
        <v>120209</v>
      </c>
      <c r="B33" s="127" t="s">
        <v>224</v>
      </c>
      <c r="C33" s="274">
        <v>0</v>
      </c>
      <c r="D33" s="435">
        <v>100000</v>
      </c>
      <c r="E33" s="435">
        <v>100000</v>
      </c>
      <c r="F33" s="436">
        <f t="shared" si="5"/>
        <v>100000</v>
      </c>
    </row>
    <row r="34" spans="1:6">
      <c r="A34" s="121">
        <v>120210</v>
      </c>
      <c r="B34" s="127" t="s">
        <v>223</v>
      </c>
      <c r="C34" s="274">
        <v>0</v>
      </c>
      <c r="D34" s="435">
        <v>100000</v>
      </c>
      <c r="E34" s="435">
        <v>100000</v>
      </c>
      <c r="F34" s="436">
        <f t="shared" si="5"/>
        <v>100000</v>
      </c>
    </row>
    <row r="35" spans="1:6">
      <c r="A35" s="121">
        <v>120211</v>
      </c>
      <c r="B35" s="8" t="s">
        <v>579</v>
      </c>
      <c r="C35" s="274">
        <v>220000</v>
      </c>
      <c r="D35" s="435">
        <v>300000</v>
      </c>
      <c r="E35" s="435">
        <v>350000</v>
      </c>
      <c r="F35" s="436">
        <f t="shared" si="5"/>
        <v>350000</v>
      </c>
    </row>
    <row r="36" spans="1:6">
      <c r="A36" s="121">
        <v>120212</v>
      </c>
      <c r="B36" s="127" t="s">
        <v>221</v>
      </c>
      <c r="C36" s="274">
        <v>163752</v>
      </c>
      <c r="D36" s="435">
        <v>200000</v>
      </c>
      <c r="E36" s="435">
        <v>500000</v>
      </c>
      <c r="F36" s="436">
        <f t="shared" si="5"/>
        <v>500000</v>
      </c>
    </row>
    <row r="37" spans="1:6">
      <c r="A37" s="121">
        <v>120213</v>
      </c>
      <c r="B37" s="277" t="s">
        <v>580</v>
      </c>
      <c r="C37" s="274">
        <v>0</v>
      </c>
      <c r="D37" s="435">
        <v>100000</v>
      </c>
      <c r="E37" s="435">
        <v>100000</v>
      </c>
      <c r="F37" s="436">
        <f t="shared" si="5"/>
        <v>100000</v>
      </c>
    </row>
    <row r="38" spans="1:6">
      <c r="A38" s="121">
        <v>120214</v>
      </c>
      <c r="B38" s="471" t="s">
        <v>804</v>
      </c>
      <c r="C38" s="274">
        <v>0</v>
      </c>
      <c r="D38" s="435">
        <v>5000000</v>
      </c>
      <c r="E38" s="435">
        <v>5500000</v>
      </c>
      <c r="F38" s="436">
        <f t="shared" si="5"/>
        <v>5500000</v>
      </c>
    </row>
    <row r="39" spans="1:6">
      <c r="A39" s="121">
        <v>120215</v>
      </c>
      <c r="B39" s="471" t="s">
        <v>729</v>
      </c>
      <c r="C39" s="274">
        <v>142314</v>
      </c>
      <c r="D39" s="435">
        <v>300000</v>
      </c>
      <c r="E39" s="435">
        <v>1200000</v>
      </c>
      <c r="F39" s="436">
        <f t="shared" si="5"/>
        <v>1200000</v>
      </c>
    </row>
    <row r="40" spans="1:6">
      <c r="A40" s="121">
        <v>120216</v>
      </c>
      <c r="B40" s="471" t="s">
        <v>730</v>
      </c>
      <c r="C40" s="274">
        <v>466176</v>
      </c>
      <c r="D40" s="435">
        <v>500000</v>
      </c>
      <c r="E40" s="435">
        <v>800000</v>
      </c>
      <c r="F40" s="436">
        <f t="shared" si="5"/>
        <v>800000</v>
      </c>
    </row>
    <row r="41" spans="1:6">
      <c r="A41" s="121">
        <v>120290</v>
      </c>
      <c r="B41" s="128" t="s">
        <v>29</v>
      </c>
      <c r="C41" s="254">
        <v>161530</v>
      </c>
      <c r="D41" s="435">
        <v>500000</v>
      </c>
      <c r="E41" s="435">
        <v>900000</v>
      </c>
      <c r="F41" s="436">
        <f t="shared" si="5"/>
        <v>900000</v>
      </c>
    </row>
    <row r="42" spans="1:6" s="295" customFormat="1">
      <c r="A42" s="278">
        <v>120300</v>
      </c>
      <c r="B42" s="279" t="s">
        <v>220</v>
      </c>
      <c r="C42" s="294">
        <f t="shared" ref="C42:E42" si="6">SUM(C43:C50)</f>
        <v>334440</v>
      </c>
      <c r="D42" s="433">
        <f t="shared" si="6"/>
        <v>465000</v>
      </c>
      <c r="E42" s="433">
        <f t="shared" si="6"/>
        <v>720000</v>
      </c>
      <c r="F42" s="434">
        <f>SUM(F43:F50)</f>
        <v>720000</v>
      </c>
    </row>
    <row r="43" spans="1:6">
      <c r="A43" s="121">
        <v>120301</v>
      </c>
      <c r="B43" s="35" t="s">
        <v>219</v>
      </c>
      <c r="C43" s="254">
        <v>0</v>
      </c>
      <c r="D43" s="435">
        <v>0</v>
      </c>
      <c r="E43" s="435">
        <v>0</v>
      </c>
      <c r="F43" s="436">
        <f>E43</f>
        <v>0</v>
      </c>
    </row>
    <row r="44" spans="1:6">
      <c r="A44" s="121">
        <v>120302</v>
      </c>
      <c r="B44" s="35" t="s">
        <v>218</v>
      </c>
      <c r="C44" s="254">
        <v>0</v>
      </c>
      <c r="D44" s="435">
        <v>0</v>
      </c>
      <c r="E44" s="435">
        <v>0</v>
      </c>
      <c r="F44" s="436">
        <f t="shared" ref="F44:F50" si="7">E44</f>
        <v>0</v>
      </c>
    </row>
    <row r="45" spans="1:6">
      <c r="A45" s="121">
        <v>120303</v>
      </c>
      <c r="B45" s="35" t="s">
        <v>217</v>
      </c>
      <c r="C45" s="254">
        <v>0</v>
      </c>
      <c r="D45" s="435">
        <v>0</v>
      </c>
      <c r="E45" s="435">
        <v>0</v>
      </c>
      <c r="F45" s="436">
        <f t="shared" si="7"/>
        <v>0</v>
      </c>
    </row>
    <row r="46" spans="1:6">
      <c r="A46" s="121">
        <v>120304</v>
      </c>
      <c r="B46" s="35" t="s">
        <v>216</v>
      </c>
      <c r="C46" s="254">
        <v>62023</v>
      </c>
      <c r="D46" s="435">
        <v>65000</v>
      </c>
      <c r="E46" s="435">
        <v>120000</v>
      </c>
      <c r="F46" s="436">
        <f t="shared" si="7"/>
        <v>120000</v>
      </c>
    </row>
    <row r="47" spans="1:6">
      <c r="A47" s="121">
        <v>120305</v>
      </c>
      <c r="B47" s="35" t="s">
        <v>215</v>
      </c>
      <c r="C47" s="254">
        <v>0</v>
      </c>
      <c r="D47" s="435">
        <v>0</v>
      </c>
      <c r="E47" s="435">
        <v>0</v>
      </c>
      <c r="F47" s="436">
        <f t="shared" si="7"/>
        <v>0</v>
      </c>
    </row>
    <row r="48" spans="1:6">
      <c r="A48" s="121">
        <v>120306</v>
      </c>
      <c r="B48" s="35" t="s">
        <v>214</v>
      </c>
      <c r="C48" s="254">
        <v>155062</v>
      </c>
      <c r="D48" s="435">
        <v>200000</v>
      </c>
      <c r="E48" s="435">
        <v>350000</v>
      </c>
      <c r="F48" s="436">
        <f t="shared" si="7"/>
        <v>350000</v>
      </c>
    </row>
    <row r="49" spans="1:6">
      <c r="A49" s="121">
        <v>120307</v>
      </c>
      <c r="B49" s="35" t="s">
        <v>213</v>
      </c>
      <c r="C49" s="254">
        <v>0</v>
      </c>
      <c r="D49" s="435">
        <v>0</v>
      </c>
      <c r="E49" s="435">
        <v>0</v>
      </c>
      <c r="F49" s="436">
        <f t="shared" si="7"/>
        <v>0</v>
      </c>
    </row>
    <row r="50" spans="1:6">
      <c r="A50" s="121">
        <v>120308</v>
      </c>
      <c r="B50" s="35" t="s">
        <v>212</v>
      </c>
      <c r="C50" s="254">
        <v>117355</v>
      </c>
      <c r="D50" s="435">
        <v>200000</v>
      </c>
      <c r="E50" s="435">
        <v>250000</v>
      </c>
      <c r="F50" s="436">
        <f t="shared" si="7"/>
        <v>250000</v>
      </c>
    </row>
    <row r="51" spans="1:6" s="295" customFormat="1">
      <c r="A51" s="278">
        <v>120400</v>
      </c>
      <c r="B51" s="279" t="s">
        <v>211</v>
      </c>
      <c r="C51" s="294">
        <f>SUM(C52:C59)</f>
        <v>4445856</v>
      </c>
      <c r="D51" s="433">
        <f>SUM(D52:D59)</f>
        <v>4900000</v>
      </c>
      <c r="E51" s="433">
        <f>SUM(E52:E59)</f>
        <v>12050000</v>
      </c>
      <c r="F51" s="434">
        <f>SUM(F52:F59)</f>
        <v>12050000</v>
      </c>
    </row>
    <row r="52" spans="1:6">
      <c r="A52" s="121">
        <v>120401</v>
      </c>
      <c r="B52" s="35" t="s">
        <v>210</v>
      </c>
      <c r="C52" s="274">
        <v>595458</v>
      </c>
      <c r="D52" s="435">
        <v>500000</v>
      </c>
      <c r="E52" s="435">
        <v>3800000</v>
      </c>
      <c r="F52" s="436">
        <f>E52</f>
        <v>3800000</v>
      </c>
    </row>
    <row r="53" spans="1:6">
      <c r="A53" s="121">
        <v>120402</v>
      </c>
      <c r="B53" s="35" t="s">
        <v>581</v>
      </c>
      <c r="C53" s="274">
        <v>0</v>
      </c>
      <c r="D53" s="435">
        <v>200000</v>
      </c>
      <c r="E53" s="435">
        <v>250000</v>
      </c>
      <c r="F53" s="436">
        <f t="shared" ref="F53:F59" si="8">E53</f>
        <v>250000</v>
      </c>
    </row>
    <row r="54" spans="1:6">
      <c r="A54" s="121">
        <v>120403</v>
      </c>
      <c r="B54" s="127" t="s">
        <v>209</v>
      </c>
      <c r="C54" s="274">
        <v>1486681</v>
      </c>
      <c r="D54" s="435">
        <v>1200000</v>
      </c>
      <c r="E54" s="435">
        <v>2500000</v>
      </c>
      <c r="F54" s="436">
        <f t="shared" si="8"/>
        <v>2500000</v>
      </c>
    </row>
    <row r="55" spans="1:6">
      <c r="A55" s="121">
        <v>120404</v>
      </c>
      <c r="B55" s="35" t="s">
        <v>208</v>
      </c>
      <c r="C55" s="274">
        <v>2000762</v>
      </c>
      <c r="D55" s="435">
        <v>2000000</v>
      </c>
      <c r="E55" s="435">
        <v>4500000</v>
      </c>
      <c r="F55" s="436">
        <f t="shared" si="8"/>
        <v>4500000</v>
      </c>
    </row>
    <row r="56" spans="1:6">
      <c r="A56" s="121">
        <v>120405</v>
      </c>
      <c r="B56" s="35" t="s">
        <v>207</v>
      </c>
      <c r="C56" s="274">
        <v>199305</v>
      </c>
      <c r="D56" s="435">
        <v>500000</v>
      </c>
      <c r="E56" s="435">
        <v>500000</v>
      </c>
      <c r="F56" s="436">
        <f t="shared" si="8"/>
        <v>500000</v>
      </c>
    </row>
    <row r="57" spans="1:6">
      <c r="A57" s="121">
        <v>120406</v>
      </c>
      <c r="B57" s="35" t="s">
        <v>206</v>
      </c>
      <c r="C57" s="274">
        <v>46000</v>
      </c>
      <c r="D57" s="435">
        <v>200000</v>
      </c>
      <c r="E57" s="435">
        <v>200000</v>
      </c>
      <c r="F57" s="436">
        <f t="shared" si="8"/>
        <v>200000</v>
      </c>
    </row>
    <row r="58" spans="1:6">
      <c r="A58" s="121">
        <v>120407</v>
      </c>
      <c r="B58" s="35" t="s">
        <v>205</v>
      </c>
      <c r="C58" s="274">
        <v>111000</v>
      </c>
      <c r="D58" s="435">
        <v>100000</v>
      </c>
      <c r="E58" s="435">
        <v>100000</v>
      </c>
      <c r="F58" s="436">
        <f t="shared" si="8"/>
        <v>100000</v>
      </c>
    </row>
    <row r="59" spans="1:6">
      <c r="A59" s="121">
        <v>120408</v>
      </c>
      <c r="B59" s="35" t="s">
        <v>204</v>
      </c>
      <c r="C59" s="254">
        <v>6650</v>
      </c>
      <c r="D59" s="435">
        <v>200000</v>
      </c>
      <c r="E59" s="435">
        <v>200000</v>
      </c>
      <c r="F59" s="436">
        <f t="shared" si="8"/>
        <v>200000</v>
      </c>
    </row>
    <row r="60" spans="1:6" s="295" customFormat="1">
      <c r="A60" s="278">
        <v>120500</v>
      </c>
      <c r="B60" s="279" t="s">
        <v>203</v>
      </c>
      <c r="C60" s="294">
        <f>SUM(C61:C68)</f>
        <v>3484221</v>
      </c>
      <c r="D60" s="433">
        <f>SUM(D61:D63)</f>
        <v>2000000</v>
      </c>
      <c r="E60" s="433">
        <f>SUM(E61:E63)</f>
        <v>5600000</v>
      </c>
      <c r="F60" s="434">
        <f>SUM(F61:F63)</f>
        <v>5600000</v>
      </c>
    </row>
    <row r="61" spans="1:6">
      <c r="A61" s="121">
        <v>120501</v>
      </c>
      <c r="B61" s="35" t="s">
        <v>582</v>
      </c>
      <c r="C61" s="254">
        <v>1196780</v>
      </c>
      <c r="D61" s="435">
        <v>800000</v>
      </c>
      <c r="E61" s="435">
        <v>1200000</v>
      </c>
      <c r="F61" s="436">
        <f>E61</f>
        <v>1200000</v>
      </c>
    </row>
    <row r="62" spans="1:6">
      <c r="A62" s="121">
        <v>120502</v>
      </c>
      <c r="B62" s="35" t="s">
        <v>583</v>
      </c>
      <c r="C62" s="254">
        <v>113654</v>
      </c>
      <c r="D62" s="435">
        <v>200000</v>
      </c>
      <c r="E62" s="435">
        <v>200000</v>
      </c>
      <c r="F62" s="436">
        <f t="shared" ref="F62:F63" si="9">E62</f>
        <v>200000</v>
      </c>
    </row>
    <row r="63" spans="1:6">
      <c r="A63" s="121">
        <v>120503</v>
      </c>
      <c r="B63" s="35" t="s">
        <v>584</v>
      </c>
      <c r="C63" s="254">
        <v>2173787</v>
      </c>
      <c r="D63" s="435">
        <v>1000000</v>
      </c>
      <c r="E63" s="435">
        <v>4200000</v>
      </c>
      <c r="F63" s="436">
        <f t="shared" si="9"/>
        <v>4200000</v>
      </c>
    </row>
    <row r="64" spans="1:6" s="295" customFormat="1">
      <c r="A64" s="278">
        <v>120600</v>
      </c>
      <c r="B64" s="279" t="s">
        <v>202</v>
      </c>
      <c r="C64" s="294">
        <f>SUM(C65:C68)</f>
        <v>0</v>
      </c>
      <c r="D64" s="433">
        <f>SUM(D65:D68)</f>
        <v>100000</v>
      </c>
      <c r="E64" s="433">
        <f>SUM(E65:E68)</f>
        <v>100000</v>
      </c>
      <c r="F64" s="434">
        <f>SUM(F65:F68)</f>
        <v>100000</v>
      </c>
    </row>
    <row r="65" spans="1:6">
      <c r="A65" s="121">
        <v>120601</v>
      </c>
      <c r="B65" s="35" t="s">
        <v>585</v>
      </c>
      <c r="C65" s="254">
        <v>0</v>
      </c>
      <c r="D65" s="435">
        <v>100000</v>
      </c>
      <c r="E65" s="435">
        <v>100000</v>
      </c>
      <c r="F65" s="436">
        <f>E65</f>
        <v>100000</v>
      </c>
    </row>
    <row r="66" spans="1:6">
      <c r="A66" s="121">
        <v>120602</v>
      </c>
      <c r="B66" s="35" t="s">
        <v>586</v>
      </c>
      <c r="C66" s="254">
        <v>0</v>
      </c>
      <c r="D66" s="435">
        <v>0</v>
      </c>
      <c r="E66" s="435">
        <v>0</v>
      </c>
      <c r="F66" s="436">
        <f t="shared" ref="F66:F68" si="10">E66</f>
        <v>0</v>
      </c>
    </row>
    <row r="67" spans="1:6">
      <c r="A67" s="121">
        <v>120603</v>
      </c>
      <c r="B67" s="35" t="s">
        <v>201</v>
      </c>
      <c r="C67" s="254">
        <v>0</v>
      </c>
      <c r="D67" s="435">
        <v>0</v>
      </c>
      <c r="E67" s="435">
        <v>0</v>
      </c>
      <c r="F67" s="436">
        <f t="shared" si="10"/>
        <v>0</v>
      </c>
    </row>
    <row r="68" spans="1:6">
      <c r="A68" s="121">
        <v>120604</v>
      </c>
      <c r="B68" s="35" t="s">
        <v>200</v>
      </c>
      <c r="C68" s="254">
        <v>0</v>
      </c>
      <c r="D68" s="435">
        <v>0</v>
      </c>
      <c r="E68" s="435">
        <v>0</v>
      </c>
      <c r="F68" s="436">
        <f t="shared" si="10"/>
        <v>0</v>
      </c>
    </row>
    <row r="69" spans="1:6" s="295" customFormat="1">
      <c r="A69" s="278">
        <v>120700</v>
      </c>
      <c r="B69" s="279" t="s">
        <v>199</v>
      </c>
      <c r="C69" s="294">
        <f>SUM(C70:C71)</f>
        <v>3197478</v>
      </c>
      <c r="D69" s="433">
        <f>SUM(D70:D71)</f>
        <v>2500000</v>
      </c>
      <c r="E69" s="433">
        <f>SUM(E70:E71)</f>
        <v>13000000</v>
      </c>
      <c r="F69" s="434">
        <f>SUM(F70:F71)</f>
        <v>13000000</v>
      </c>
    </row>
    <row r="70" spans="1:6">
      <c r="A70" s="121">
        <v>120701</v>
      </c>
      <c r="B70" s="35" t="s">
        <v>587</v>
      </c>
      <c r="C70" s="254">
        <v>2697478</v>
      </c>
      <c r="D70" s="435">
        <v>2000000</v>
      </c>
      <c r="E70" s="435">
        <v>9500000</v>
      </c>
      <c r="F70" s="436">
        <f>E70</f>
        <v>9500000</v>
      </c>
    </row>
    <row r="71" spans="1:6">
      <c r="A71" s="121">
        <v>120702</v>
      </c>
      <c r="B71" s="35" t="s">
        <v>198</v>
      </c>
      <c r="C71" s="254">
        <v>500000</v>
      </c>
      <c r="D71" s="435">
        <v>500000</v>
      </c>
      <c r="E71" s="435">
        <v>3500000</v>
      </c>
      <c r="F71" s="436">
        <f>E71</f>
        <v>3500000</v>
      </c>
    </row>
    <row r="72" spans="1:6" s="295" customFormat="1">
      <c r="A72" s="278">
        <v>120800</v>
      </c>
      <c r="B72" s="279" t="s">
        <v>197</v>
      </c>
      <c r="C72" s="294">
        <f>SUM(C73:C77)</f>
        <v>324130</v>
      </c>
      <c r="D72" s="433">
        <f>SUM(D73:D77)</f>
        <v>450000</v>
      </c>
      <c r="E72" s="433">
        <f>SUM(E73:E77)</f>
        <v>5500000</v>
      </c>
      <c r="F72" s="434">
        <f>SUM(F73:F77)</f>
        <v>5500000</v>
      </c>
    </row>
    <row r="73" spans="1:6">
      <c r="A73" s="122">
        <v>120801</v>
      </c>
      <c r="B73" s="35" t="s">
        <v>588</v>
      </c>
      <c r="C73" s="274">
        <v>225000</v>
      </c>
      <c r="D73" s="435">
        <v>200000</v>
      </c>
      <c r="E73" s="435">
        <v>1200000</v>
      </c>
      <c r="F73" s="436">
        <f>E73</f>
        <v>1200000</v>
      </c>
    </row>
    <row r="74" spans="1:6">
      <c r="A74" s="122">
        <v>120802</v>
      </c>
      <c r="B74" s="35" t="s">
        <v>196</v>
      </c>
      <c r="C74" s="274">
        <v>35372</v>
      </c>
      <c r="D74" s="435">
        <v>150000</v>
      </c>
      <c r="E74" s="435">
        <v>800000</v>
      </c>
      <c r="F74" s="436">
        <f t="shared" ref="F74:F77" si="11">E74</f>
        <v>800000</v>
      </c>
    </row>
    <row r="75" spans="1:6">
      <c r="A75" s="122">
        <v>120803</v>
      </c>
      <c r="B75" s="35" t="s">
        <v>589</v>
      </c>
      <c r="C75" s="274">
        <v>0</v>
      </c>
      <c r="D75" s="435">
        <v>0</v>
      </c>
      <c r="E75" s="435">
        <v>0</v>
      </c>
      <c r="F75" s="436">
        <f t="shared" si="11"/>
        <v>0</v>
      </c>
    </row>
    <row r="76" spans="1:6">
      <c r="A76" s="122">
        <v>120804</v>
      </c>
      <c r="B76" s="127" t="s">
        <v>222</v>
      </c>
      <c r="C76" s="274">
        <v>0</v>
      </c>
      <c r="D76" s="435">
        <v>0</v>
      </c>
      <c r="E76" s="435">
        <v>0</v>
      </c>
      <c r="F76" s="436">
        <f t="shared" si="11"/>
        <v>0</v>
      </c>
    </row>
    <row r="77" spans="1:6">
      <c r="A77" s="121">
        <v>120805</v>
      </c>
      <c r="B77" s="35" t="s">
        <v>590</v>
      </c>
      <c r="C77" s="254">
        <v>63758</v>
      </c>
      <c r="D77" s="435">
        <v>100000</v>
      </c>
      <c r="E77" s="435">
        <v>3500000</v>
      </c>
      <c r="F77" s="436">
        <f t="shared" si="11"/>
        <v>3500000</v>
      </c>
    </row>
    <row r="78" spans="1:6" s="295" customFormat="1">
      <c r="A78" s="278">
        <v>120900</v>
      </c>
      <c r="B78" s="279" t="s">
        <v>195</v>
      </c>
      <c r="C78" s="294">
        <f>SUM(C79:C81)</f>
        <v>31408</v>
      </c>
      <c r="D78" s="433">
        <f>SUM(D79:D81)</f>
        <v>70000</v>
      </c>
      <c r="E78" s="433">
        <f>SUM(E79:E81)</f>
        <v>90000</v>
      </c>
      <c r="F78" s="434">
        <f>SUM(F79:F81)</f>
        <v>90000</v>
      </c>
    </row>
    <row r="79" spans="1:6">
      <c r="A79" s="122">
        <v>120901</v>
      </c>
      <c r="B79" s="35" t="s">
        <v>194</v>
      </c>
      <c r="C79" s="254">
        <v>22447</v>
      </c>
      <c r="D79" s="435">
        <v>50000</v>
      </c>
      <c r="E79" s="435">
        <v>60000</v>
      </c>
      <c r="F79" s="436">
        <f>E79</f>
        <v>60000</v>
      </c>
    </row>
    <row r="80" spans="1:6">
      <c r="A80" s="122">
        <v>120902</v>
      </c>
      <c r="B80" s="35" t="s">
        <v>193</v>
      </c>
      <c r="C80" s="254">
        <v>8961</v>
      </c>
      <c r="D80" s="435">
        <v>20000</v>
      </c>
      <c r="E80" s="435">
        <v>30000</v>
      </c>
      <c r="F80" s="436">
        <f t="shared" ref="F80:F81" si="12">E80</f>
        <v>30000</v>
      </c>
    </row>
    <row r="81" spans="1:6">
      <c r="A81" s="122">
        <v>120903</v>
      </c>
      <c r="B81" s="35" t="s">
        <v>192</v>
      </c>
      <c r="C81" s="254">
        <v>0</v>
      </c>
      <c r="D81" s="435">
        <v>0</v>
      </c>
      <c r="E81" s="435">
        <v>0</v>
      </c>
      <c r="F81" s="436">
        <f t="shared" si="12"/>
        <v>0</v>
      </c>
    </row>
    <row r="82" spans="1:6" s="295" customFormat="1">
      <c r="A82" s="278">
        <v>121000</v>
      </c>
      <c r="B82" s="279" t="s">
        <v>191</v>
      </c>
      <c r="C82" s="294">
        <f>SUM(C83:C89)</f>
        <v>7058172</v>
      </c>
      <c r="D82" s="433">
        <f>SUM(D83:D89)</f>
        <v>10500000</v>
      </c>
      <c r="E82" s="433">
        <f>SUM(E83:E89)</f>
        <v>12600000</v>
      </c>
      <c r="F82" s="434">
        <f>SUM(F83:F89)</f>
        <v>12600000</v>
      </c>
    </row>
    <row r="83" spans="1:6">
      <c r="A83" s="122">
        <v>121001</v>
      </c>
      <c r="B83" s="35" t="s">
        <v>591</v>
      </c>
      <c r="C83" s="254">
        <v>0</v>
      </c>
      <c r="D83" s="435">
        <v>500000</v>
      </c>
      <c r="E83" s="435">
        <v>600000</v>
      </c>
      <c r="F83" s="436">
        <f>E83</f>
        <v>600000</v>
      </c>
    </row>
    <row r="84" spans="1:6">
      <c r="A84" s="122">
        <v>121002</v>
      </c>
      <c r="B84" s="35" t="s">
        <v>592</v>
      </c>
      <c r="C84" s="254">
        <v>1106758</v>
      </c>
      <c r="D84" s="435">
        <v>1500000</v>
      </c>
      <c r="E84" s="435">
        <v>3000000</v>
      </c>
      <c r="F84" s="436">
        <f t="shared" ref="F84:F89" si="13">E84</f>
        <v>3000000</v>
      </c>
    </row>
    <row r="85" spans="1:6">
      <c r="A85" s="122">
        <v>121003</v>
      </c>
      <c r="B85" s="35" t="s">
        <v>190</v>
      </c>
      <c r="C85" s="254">
        <v>0</v>
      </c>
      <c r="D85" s="435">
        <v>500000</v>
      </c>
      <c r="E85" s="435">
        <v>2500000</v>
      </c>
      <c r="F85" s="436">
        <f t="shared" si="13"/>
        <v>2500000</v>
      </c>
    </row>
    <row r="86" spans="1:6">
      <c r="A86" s="122">
        <v>121004</v>
      </c>
      <c r="B86" s="126" t="s">
        <v>189</v>
      </c>
      <c r="C86" s="254">
        <v>4074112</v>
      </c>
      <c r="D86" s="439">
        <v>5000000</v>
      </c>
      <c r="E86" s="439">
        <v>4000000</v>
      </c>
      <c r="F86" s="436">
        <f t="shared" si="13"/>
        <v>4000000</v>
      </c>
    </row>
    <row r="87" spans="1:6">
      <c r="A87" s="122">
        <v>121006</v>
      </c>
      <c r="B87" s="126" t="s">
        <v>722</v>
      </c>
      <c r="C87" s="254">
        <v>1877302</v>
      </c>
      <c r="D87" s="439">
        <v>0</v>
      </c>
      <c r="E87" s="439">
        <v>700000</v>
      </c>
      <c r="F87" s="436">
        <f t="shared" si="13"/>
        <v>700000</v>
      </c>
    </row>
    <row r="88" spans="1:6">
      <c r="A88" s="122">
        <v>121007</v>
      </c>
      <c r="B88" s="126" t="s">
        <v>723</v>
      </c>
      <c r="C88" s="276">
        <v>0</v>
      </c>
      <c r="D88" s="439">
        <v>2000000</v>
      </c>
      <c r="E88" s="439">
        <v>1000000</v>
      </c>
      <c r="F88" s="436">
        <f t="shared" si="13"/>
        <v>1000000</v>
      </c>
    </row>
    <row r="89" spans="1:6">
      <c r="A89" s="122">
        <v>121008</v>
      </c>
      <c r="B89" s="35" t="s">
        <v>724</v>
      </c>
      <c r="C89" s="276">
        <v>0</v>
      </c>
      <c r="D89" s="439">
        <v>1000000</v>
      </c>
      <c r="E89" s="439">
        <v>800000</v>
      </c>
      <c r="F89" s="436">
        <f t="shared" si="13"/>
        <v>800000</v>
      </c>
    </row>
    <row r="90" spans="1:6" s="295" customFormat="1">
      <c r="A90" s="278">
        <v>121100</v>
      </c>
      <c r="B90" s="279" t="s">
        <v>188</v>
      </c>
      <c r="C90" s="294">
        <f>SUM(C91:C105)</f>
        <v>22396619</v>
      </c>
      <c r="D90" s="433">
        <f>SUM(D91:D105)</f>
        <v>19320000</v>
      </c>
      <c r="E90" s="433">
        <f>SUM(E91:E105)</f>
        <v>40820000</v>
      </c>
      <c r="F90" s="434">
        <f>SUM(F91:F105)</f>
        <v>40820000</v>
      </c>
    </row>
    <row r="91" spans="1:6">
      <c r="A91" s="121">
        <v>121101</v>
      </c>
      <c r="B91" s="35" t="s">
        <v>187</v>
      </c>
      <c r="C91" s="254">
        <v>4461093</v>
      </c>
      <c r="D91" s="435">
        <v>4000000</v>
      </c>
      <c r="E91" s="435">
        <v>12000000</v>
      </c>
      <c r="F91" s="436">
        <f>E91</f>
        <v>12000000</v>
      </c>
    </row>
    <row r="92" spans="1:6">
      <c r="A92" s="123">
        <v>121102</v>
      </c>
      <c r="B92" s="129" t="s">
        <v>186</v>
      </c>
      <c r="C92" s="256">
        <v>469460</v>
      </c>
      <c r="D92" s="440">
        <v>200000</v>
      </c>
      <c r="E92" s="440">
        <v>300000</v>
      </c>
      <c r="F92" s="436">
        <f t="shared" ref="F92:F105" si="14">E92</f>
        <v>300000</v>
      </c>
    </row>
    <row r="93" spans="1:6">
      <c r="A93" s="121">
        <v>121103</v>
      </c>
      <c r="B93" s="35" t="s">
        <v>185</v>
      </c>
      <c r="C93" s="256">
        <v>101989</v>
      </c>
      <c r="D93" s="435">
        <v>100000</v>
      </c>
      <c r="E93" s="435">
        <v>100000</v>
      </c>
      <c r="F93" s="436">
        <f t="shared" si="14"/>
        <v>100000</v>
      </c>
    </row>
    <row r="94" spans="1:6" ht="36">
      <c r="A94" s="121">
        <v>121104</v>
      </c>
      <c r="B94" s="35" t="s">
        <v>184</v>
      </c>
      <c r="C94" s="256">
        <v>1680476</v>
      </c>
      <c r="D94" s="435">
        <v>1500000</v>
      </c>
      <c r="E94" s="435">
        <v>2500000</v>
      </c>
      <c r="F94" s="436">
        <f t="shared" si="14"/>
        <v>2500000</v>
      </c>
    </row>
    <row r="95" spans="1:6">
      <c r="A95" s="121">
        <v>121105</v>
      </c>
      <c r="B95" s="35" t="s">
        <v>593</v>
      </c>
      <c r="C95" s="256">
        <v>2908361</v>
      </c>
      <c r="D95" s="435">
        <v>1000000</v>
      </c>
      <c r="E95" s="435">
        <v>2000000</v>
      </c>
      <c r="F95" s="436">
        <f t="shared" si="14"/>
        <v>2000000</v>
      </c>
    </row>
    <row r="96" spans="1:6">
      <c r="A96" s="121">
        <v>121106</v>
      </c>
      <c r="B96" s="35" t="s">
        <v>183</v>
      </c>
      <c r="C96" s="256">
        <v>2854794</v>
      </c>
      <c r="D96" s="435">
        <v>3000000</v>
      </c>
      <c r="E96" s="435">
        <v>10000000</v>
      </c>
      <c r="F96" s="436">
        <f t="shared" si="14"/>
        <v>10000000</v>
      </c>
    </row>
    <row r="97" spans="1:6">
      <c r="A97" s="121">
        <v>121107</v>
      </c>
      <c r="B97" s="126" t="s">
        <v>182</v>
      </c>
      <c r="C97" s="256">
        <v>1974125</v>
      </c>
      <c r="D97" s="439">
        <v>2000000</v>
      </c>
      <c r="E97" s="439">
        <v>2200000</v>
      </c>
      <c r="F97" s="436">
        <f t="shared" si="14"/>
        <v>2200000</v>
      </c>
    </row>
    <row r="98" spans="1:6">
      <c r="A98" s="121">
        <v>121108</v>
      </c>
      <c r="B98" s="35" t="s">
        <v>181</v>
      </c>
      <c r="C98" s="256">
        <v>0</v>
      </c>
      <c r="D98" s="435">
        <v>200000</v>
      </c>
      <c r="E98" s="435">
        <v>200000</v>
      </c>
      <c r="F98" s="436">
        <f t="shared" si="14"/>
        <v>200000</v>
      </c>
    </row>
    <row r="99" spans="1:6">
      <c r="A99" s="121">
        <v>121109</v>
      </c>
      <c r="B99" s="126" t="s">
        <v>180</v>
      </c>
      <c r="C99" s="256">
        <v>0</v>
      </c>
      <c r="D99" s="439">
        <v>500000</v>
      </c>
      <c r="E99" s="439">
        <v>500000</v>
      </c>
      <c r="F99" s="436">
        <f t="shared" si="14"/>
        <v>500000</v>
      </c>
    </row>
    <row r="100" spans="1:6">
      <c r="A100" s="121">
        <v>121110</v>
      </c>
      <c r="B100" s="126" t="s">
        <v>179</v>
      </c>
      <c r="C100" s="256">
        <v>1034473</v>
      </c>
      <c r="D100" s="439">
        <v>800000</v>
      </c>
      <c r="E100" s="439">
        <v>1000000</v>
      </c>
      <c r="F100" s="436">
        <f t="shared" si="14"/>
        <v>1000000</v>
      </c>
    </row>
    <row r="101" spans="1:6">
      <c r="A101" s="121">
        <v>121111</v>
      </c>
      <c r="B101" s="35" t="s">
        <v>594</v>
      </c>
      <c r="C101" s="256">
        <v>492000</v>
      </c>
      <c r="D101" s="435">
        <v>20000</v>
      </c>
      <c r="E101" s="435">
        <v>20000</v>
      </c>
      <c r="F101" s="436">
        <f t="shared" si="14"/>
        <v>20000</v>
      </c>
    </row>
    <row r="102" spans="1:6">
      <c r="A102" s="121">
        <v>121112</v>
      </c>
      <c r="B102" s="35" t="s">
        <v>178</v>
      </c>
      <c r="C102" s="256">
        <v>2681200</v>
      </c>
      <c r="D102" s="435">
        <v>4000000</v>
      </c>
      <c r="E102" s="435">
        <v>4000000</v>
      </c>
      <c r="F102" s="436">
        <f t="shared" si="14"/>
        <v>4000000</v>
      </c>
    </row>
    <row r="103" spans="1:6">
      <c r="A103" s="121">
        <v>121113</v>
      </c>
      <c r="B103" s="35" t="s">
        <v>731</v>
      </c>
      <c r="C103" s="256">
        <v>0</v>
      </c>
      <c r="D103" s="435">
        <v>500000</v>
      </c>
      <c r="E103" s="435">
        <v>200000</v>
      </c>
      <c r="F103" s="436">
        <f t="shared" si="14"/>
        <v>200000</v>
      </c>
    </row>
    <row r="104" spans="1:6">
      <c r="A104" s="121">
        <v>121114</v>
      </c>
      <c r="B104" s="35" t="s">
        <v>732</v>
      </c>
      <c r="C104" s="256">
        <v>0</v>
      </c>
      <c r="D104" s="435">
        <v>1000000</v>
      </c>
      <c r="E104" s="435">
        <v>1800000</v>
      </c>
      <c r="F104" s="436">
        <f t="shared" si="14"/>
        <v>1800000</v>
      </c>
    </row>
    <row r="105" spans="1:6">
      <c r="A105" s="121">
        <v>121190</v>
      </c>
      <c r="B105" s="35" t="s">
        <v>29</v>
      </c>
      <c r="C105" s="256">
        <v>3738648</v>
      </c>
      <c r="D105" s="435">
        <v>500000</v>
      </c>
      <c r="E105" s="435">
        <v>4000000</v>
      </c>
      <c r="F105" s="436">
        <f t="shared" si="14"/>
        <v>4000000</v>
      </c>
    </row>
    <row r="106" spans="1:6" s="184" customFormat="1">
      <c r="A106" s="188">
        <v>121200</v>
      </c>
      <c r="B106" s="189" t="s">
        <v>177</v>
      </c>
      <c r="C106" s="213">
        <f>SUM(C107:C115)</f>
        <v>916300</v>
      </c>
      <c r="D106" s="441">
        <f>SUM(D107:D115)</f>
        <v>9800000</v>
      </c>
      <c r="E106" s="441">
        <f>SUM(E107:E115)</f>
        <v>6050000</v>
      </c>
      <c r="F106" s="442">
        <f>SUM(F107:F115)</f>
        <v>6050000</v>
      </c>
    </row>
    <row r="107" spans="1:6">
      <c r="A107" s="122">
        <v>121201</v>
      </c>
      <c r="B107" s="126" t="s">
        <v>176</v>
      </c>
      <c r="C107" s="276">
        <v>0</v>
      </c>
      <c r="D107" s="439">
        <v>0</v>
      </c>
      <c r="E107" s="439">
        <v>0</v>
      </c>
      <c r="F107" s="443">
        <f>E107</f>
        <v>0</v>
      </c>
    </row>
    <row r="108" spans="1:6">
      <c r="A108" s="122">
        <v>121202</v>
      </c>
      <c r="B108" s="126" t="s">
        <v>175</v>
      </c>
      <c r="C108" s="276">
        <v>0</v>
      </c>
      <c r="D108" s="439">
        <v>0</v>
      </c>
      <c r="E108" s="439">
        <v>0</v>
      </c>
      <c r="F108" s="443">
        <f t="shared" ref="F108:F115" si="15">E108</f>
        <v>0</v>
      </c>
    </row>
    <row r="109" spans="1:6">
      <c r="A109" s="122">
        <v>121203</v>
      </c>
      <c r="B109" s="126" t="s">
        <v>174</v>
      </c>
      <c r="C109" s="276">
        <v>0</v>
      </c>
      <c r="D109" s="439">
        <v>0</v>
      </c>
      <c r="E109" s="439">
        <v>0</v>
      </c>
      <c r="F109" s="443">
        <f t="shared" si="15"/>
        <v>0</v>
      </c>
    </row>
    <row r="110" spans="1:6">
      <c r="A110" s="122">
        <v>121204</v>
      </c>
      <c r="B110" s="126" t="s">
        <v>173</v>
      </c>
      <c r="C110" s="276">
        <v>0</v>
      </c>
      <c r="D110" s="439">
        <v>2000000</v>
      </c>
      <c r="E110" s="439">
        <v>2000000</v>
      </c>
      <c r="F110" s="443">
        <f t="shared" si="15"/>
        <v>2000000</v>
      </c>
    </row>
    <row r="111" spans="1:6">
      <c r="A111" s="122">
        <v>121205</v>
      </c>
      <c r="B111" s="126" t="s">
        <v>595</v>
      </c>
      <c r="C111" s="276">
        <v>0</v>
      </c>
      <c r="D111" s="439"/>
      <c r="E111" s="439"/>
      <c r="F111" s="443">
        <f t="shared" si="15"/>
        <v>0</v>
      </c>
    </row>
    <row r="112" spans="1:6">
      <c r="A112" s="122">
        <v>121206</v>
      </c>
      <c r="B112" s="126" t="s">
        <v>172</v>
      </c>
      <c r="C112" s="276">
        <v>15150</v>
      </c>
      <c r="D112" s="439">
        <v>1000000</v>
      </c>
      <c r="E112" s="439">
        <v>500000</v>
      </c>
      <c r="F112" s="443">
        <f t="shared" si="15"/>
        <v>500000</v>
      </c>
    </row>
    <row r="113" spans="1:6">
      <c r="A113" s="122">
        <v>121207</v>
      </c>
      <c r="B113" s="126" t="s">
        <v>171</v>
      </c>
      <c r="C113" s="276">
        <v>781665</v>
      </c>
      <c r="D113" s="439">
        <v>2000000</v>
      </c>
      <c r="E113" s="439">
        <v>2000000</v>
      </c>
      <c r="F113" s="443">
        <f t="shared" si="15"/>
        <v>2000000</v>
      </c>
    </row>
    <row r="114" spans="1:6">
      <c r="A114" s="122">
        <v>121208</v>
      </c>
      <c r="B114" s="35" t="s">
        <v>170</v>
      </c>
      <c r="C114" s="274">
        <v>119485</v>
      </c>
      <c r="D114" s="435">
        <v>100000</v>
      </c>
      <c r="E114" s="435">
        <v>50000</v>
      </c>
      <c r="F114" s="443">
        <f t="shared" si="15"/>
        <v>50000</v>
      </c>
    </row>
    <row r="115" spans="1:6" s="17" customFormat="1">
      <c r="A115" s="122">
        <v>121209</v>
      </c>
      <c r="B115" s="35" t="s">
        <v>169</v>
      </c>
      <c r="C115" s="274">
        <v>0</v>
      </c>
      <c r="D115" s="435">
        <v>4700000</v>
      </c>
      <c r="E115" s="435">
        <v>1500000</v>
      </c>
      <c r="F115" s="443">
        <f t="shared" si="15"/>
        <v>1500000</v>
      </c>
    </row>
    <row r="116" spans="1:6" s="295" customFormat="1">
      <c r="A116" s="278">
        <v>121300</v>
      </c>
      <c r="B116" s="279" t="s">
        <v>168</v>
      </c>
      <c r="C116" s="294">
        <f>SUM(C117:C118)</f>
        <v>0</v>
      </c>
      <c r="D116" s="433">
        <f>SUM(D117:D118)</f>
        <v>0</v>
      </c>
      <c r="E116" s="433">
        <f>SUM(E117:E118)</f>
        <v>0</v>
      </c>
      <c r="F116" s="434">
        <f>SUM(F117:F118)</f>
        <v>0</v>
      </c>
    </row>
    <row r="117" spans="1:6">
      <c r="A117" s="121">
        <v>121301</v>
      </c>
      <c r="B117" s="35" t="s">
        <v>167</v>
      </c>
      <c r="C117" s="274">
        <v>0</v>
      </c>
      <c r="D117" s="435">
        <v>0</v>
      </c>
      <c r="E117" s="435">
        <v>0</v>
      </c>
      <c r="F117" s="436">
        <f>E117</f>
        <v>0</v>
      </c>
    </row>
    <row r="118" spans="1:6" ht="36">
      <c r="A118" s="121">
        <v>121302</v>
      </c>
      <c r="B118" s="126" t="s">
        <v>372</v>
      </c>
      <c r="C118" s="255">
        <v>0</v>
      </c>
      <c r="D118" s="439">
        <v>0</v>
      </c>
      <c r="E118" s="439">
        <v>0</v>
      </c>
      <c r="F118" s="436">
        <f>E118</f>
        <v>0</v>
      </c>
    </row>
    <row r="119" spans="1:6" s="184" customFormat="1">
      <c r="A119" s="188">
        <v>121400</v>
      </c>
      <c r="B119" s="189" t="s">
        <v>124</v>
      </c>
      <c r="C119" s="213">
        <f>SUM(C120:C124)</f>
        <v>2314850</v>
      </c>
      <c r="D119" s="441">
        <f>SUM(D120:D124)</f>
        <v>1200000</v>
      </c>
      <c r="E119" s="441">
        <f>SUM(E120:E124)</f>
        <v>3800000</v>
      </c>
      <c r="F119" s="442">
        <f>SUM(F120:F124)</f>
        <v>3800000</v>
      </c>
    </row>
    <row r="120" spans="1:6" s="282" customFormat="1">
      <c r="A120" s="123">
        <v>121401</v>
      </c>
      <c r="B120" s="129" t="s">
        <v>123</v>
      </c>
      <c r="C120" s="283">
        <v>0</v>
      </c>
      <c r="D120" s="439">
        <v>0</v>
      </c>
      <c r="E120" s="439">
        <v>0</v>
      </c>
      <c r="F120" s="443">
        <f>E120</f>
        <v>0</v>
      </c>
    </row>
    <row r="121" spans="1:6" s="282" customFormat="1">
      <c r="A121" s="123">
        <v>121402</v>
      </c>
      <c r="B121" s="129" t="s">
        <v>122</v>
      </c>
      <c r="C121" s="284">
        <v>0</v>
      </c>
      <c r="D121" s="444">
        <v>0</v>
      </c>
      <c r="E121" s="444">
        <v>0</v>
      </c>
      <c r="F121" s="443">
        <f t="shared" ref="F121:F124" si="16">E121</f>
        <v>0</v>
      </c>
    </row>
    <row r="122" spans="1:6" s="282" customFormat="1">
      <c r="A122" s="123">
        <v>121403</v>
      </c>
      <c r="B122" s="129" t="s">
        <v>121</v>
      </c>
      <c r="C122" s="403">
        <v>1314850</v>
      </c>
      <c r="D122" s="444">
        <v>200000</v>
      </c>
      <c r="E122" s="444">
        <v>2200000</v>
      </c>
      <c r="F122" s="443">
        <f t="shared" si="16"/>
        <v>2200000</v>
      </c>
    </row>
    <row r="123" spans="1:6" s="282" customFormat="1">
      <c r="A123" s="123">
        <v>121404</v>
      </c>
      <c r="B123" s="129" t="s">
        <v>596</v>
      </c>
      <c r="C123" s="403">
        <v>1000000</v>
      </c>
      <c r="D123" s="444">
        <v>1000000</v>
      </c>
      <c r="E123" s="444">
        <v>1600000</v>
      </c>
      <c r="F123" s="443">
        <f t="shared" si="16"/>
        <v>1600000</v>
      </c>
    </row>
    <row r="124" spans="1:6">
      <c r="A124" s="123">
        <v>121405</v>
      </c>
      <c r="B124" s="129" t="s">
        <v>120</v>
      </c>
      <c r="C124" s="284">
        <v>0</v>
      </c>
      <c r="D124" s="444"/>
      <c r="E124" s="444">
        <v>0</v>
      </c>
      <c r="F124" s="443">
        <f t="shared" si="16"/>
        <v>0</v>
      </c>
    </row>
    <row r="125" spans="1:6" s="187" customFormat="1">
      <c r="A125" s="185">
        <v>130000</v>
      </c>
      <c r="B125" s="186" t="s">
        <v>166</v>
      </c>
      <c r="C125" s="253">
        <f>C129</f>
        <v>0</v>
      </c>
      <c r="D125" s="445"/>
      <c r="E125" s="445"/>
      <c r="F125" s="446"/>
    </row>
    <row r="126" spans="1:6">
      <c r="A126" s="121">
        <v>130101</v>
      </c>
      <c r="B126" s="126" t="s">
        <v>597</v>
      </c>
      <c r="C126" s="276"/>
      <c r="D126" s="439"/>
      <c r="E126" s="439"/>
      <c r="F126" s="443">
        <f>E126</f>
        <v>0</v>
      </c>
    </row>
    <row r="127" spans="1:6">
      <c r="A127" s="121">
        <v>130102</v>
      </c>
      <c r="B127" s="126" t="s">
        <v>598</v>
      </c>
      <c r="C127" s="276"/>
      <c r="D127" s="439"/>
      <c r="E127" s="439"/>
      <c r="F127" s="443">
        <f t="shared" ref="F127:F131" si="17">E127</f>
        <v>0</v>
      </c>
    </row>
    <row r="128" spans="1:6">
      <c r="A128" s="121">
        <v>130103</v>
      </c>
      <c r="B128" s="126" t="s">
        <v>599</v>
      </c>
      <c r="C128" s="276"/>
      <c r="D128" s="439"/>
      <c r="E128" s="439"/>
      <c r="F128" s="443">
        <f t="shared" si="17"/>
        <v>0</v>
      </c>
    </row>
    <row r="129" spans="1:6">
      <c r="A129" s="121">
        <v>130104</v>
      </c>
      <c r="B129" s="126" t="s">
        <v>600</v>
      </c>
      <c r="C129" s="276">
        <v>0</v>
      </c>
      <c r="D129" s="439"/>
      <c r="E129" s="439">
        <v>0</v>
      </c>
      <c r="F129" s="443">
        <f t="shared" si="17"/>
        <v>0</v>
      </c>
    </row>
    <row r="130" spans="1:6">
      <c r="A130" s="121">
        <v>130105</v>
      </c>
      <c r="B130" s="285" t="s">
        <v>165</v>
      </c>
      <c r="C130" s="276"/>
      <c r="D130" s="439"/>
      <c r="E130" s="439">
        <v>0</v>
      </c>
      <c r="F130" s="443">
        <f t="shared" si="17"/>
        <v>0</v>
      </c>
    </row>
    <row r="131" spans="1:6">
      <c r="A131" s="121">
        <v>130190</v>
      </c>
      <c r="B131" s="126" t="s">
        <v>29</v>
      </c>
      <c r="C131" s="276"/>
      <c r="D131" s="439"/>
      <c r="E131" s="439"/>
      <c r="F131" s="443">
        <f t="shared" si="17"/>
        <v>0</v>
      </c>
    </row>
    <row r="132" spans="1:6" s="17" customFormat="1">
      <c r="A132" s="191">
        <v>140000</v>
      </c>
      <c r="B132" s="192" t="s">
        <v>164</v>
      </c>
      <c r="C132" s="14">
        <f>C133+C136+C139</f>
        <v>0</v>
      </c>
      <c r="D132" s="437">
        <f>D133+D136+D139</f>
        <v>0</v>
      </c>
      <c r="E132" s="437">
        <f>E133+E136+E139</f>
        <v>0</v>
      </c>
      <c r="F132" s="438">
        <f>F133+F136+F139</f>
        <v>0</v>
      </c>
    </row>
    <row r="133" spans="1:6">
      <c r="A133" s="278">
        <v>140100</v>
      </c>
      <c r="B133" s="279" t="s">
        <v>163</v>
      </c>
      <c r="C133" s="280">
        <f>SUM(C134:C135)</f>
        <v>0</v>
      </c>
      <c r="D133" s="433">
        <f>SUM(D134:D135)</f>
        <v>0</v>
      </c>
      <c r="E133" s="433">
        <f>SUM(E134:E135)</f>
        <v>0</v>
      </c>
      <c r="F133" s="434">
        <f>SUM(F134:F135)</f>
        <v>0</v>
      </c>
    </row>
    <row r="134" spans="1:6">
      <c r="A134" s="121">
        <v>140101</v>
      </c>
      <c r="B134" s="35" t="s">
        <v>162</v>
      </c>
      <c r="C134" s="274"/>
      <c r="D134" s="435"/>
      <c r="E134" s="435"/>
      <c r="F134" s="436">
        <f>E134</f>
        <v>0</v>
      </c>
    </row>
    <row r="135" spans="1:6" s="17" customFormat="1">
      <c r="A135" s="121">
        <v>140102</v>
      </c>
      <c r="B135" s="35" t="s">
        <v>374</v>
      </c>
      <c r="C135" s="274"/>
      <c r="D135" s="435">
        <v>0</v>
      </c>
      <c r="E135" s="435"/>
      <c r="F135" s="436">
        <f>E135</f>
        <v>0</v>
      </c>
    </row>
    <row r="136" spans="1:6">
      <c r="A136" s="278">
        <v>140200</v>
      </c>
      <c r="B136" s="279" t="s">
        <v>161</v>
      </c>
      <c r="C136" s="280">
        <f>SUM(C137:C138)</f>
        <v>0</v>
      </c>
      <c r="D136" s="433">
        <f>SUM(D137:D138)</f>
        <v>0</v>
      </c>
      <c r="E136" s="433">
        <f>SUM(E137:E138)</f>
        <v>0</v>
      </c>
      <c r="F136" s="434">
        <f>SUM(F137:F138)</f>
        <v>0</v>
      </c>
    </row>
    <row r="137" spans="1:6">
      <c r="A137" s="121">
        <v>140201</v>
      </c>
      <c r="B137" s="126" t="s">
        <v>160</v>
      </c>
      <c r="C137" s="276"/>
      <c r="D137" s="439"/>
      <c r="E137" s="439"/>
      <c r="F137" s="443">
        <f>E137</f>
        <v>0</v>
      </c>
    </row>
    <row r="138" spans="1:6" s="17" customFormat="1">
      <c r="A138" s="121">
        <v>140202</v>
      </c>
      <c r="B138" s="126" t="s">
        <v>159</v>
      </c>
      <c r="C138" s="276"/>
      <c r="D138" s="439"/>
      <c r="E138" s="439"/>
      <c r="F138" s="443">
        <f>E138</f>
        <v>0</v>
      </c>
    </row>
    <row r="139" spans="1:6">
      <c r="A139" s="278">
        <v>140300</v>
      </c>
      <c r="B139" s="279" t="s">
        <v>373</v>
      </c>
      <c r="C139" s="280">
        <f>SUM(C140:C141)</f>
        <v>0</v>
      </c>
      <c r="D139" s="433">
        <f>SUM(D140:D141)</f>
        <v>0</v>
      </c>
      <c r="E139" s="433">
        <f>SUM(E140:E141)</f>
        <v>0</v>
      </c>
      <c r="F139" s="434">
        <f>SUM(F140:F141)</f>
        <v>0</v>
      </c>
    </row>
    <row r="140" spans="1:6">
      <c r="A140" s="122">
        <v>140301</v>
      </c>
      <c r="B140" s="126" t="s">
        <v>375</v>
      </c>
      <c r="C140" s="276"/>
      <c r="D140" s="439"/>
      <c r="E140" s="439">
        <v>0</v>
      </c>
      <c r="F140" s="443">
        <f>E140</f>
        <v>0</v>
      </c>
    </row>
    <row r="141" spans="1:6">
      <c r="A141" s="121">
        <v>140302</v>
      </c>
      <c r="B141" s="35" t="s">
        <v>158</v>
      </c>
      <c r="C141" s="274"/>
      <c r="D141" s="435"/>
      <c r="E141" s="435"/>
      <c r="F141" s="443">
        <f>E141</f>
        <v>0</v>
      </c>
    </row>
    <row r="142" spans="1:6" s="17" customFormat="1">
      <c r="A142" s="191">
        <v>150000</v>
      </c>
      <c r="B142" s="192" t="s">
        <v>157</v>
      </c>
      <c r="C142" s="14">
        <f>C143+C146+C156</f>
        <v>21642131</v>
      </c>
      <c r="D142" s="437">
        <f>D143+D146+D156</f>
        <v>22260000</v>
      </c>
      <c r="E142" s="437">
        <f>E143+E146+E156</f>
        <v>21020000</v>
      </c>
      <c r="F142" s="438">
        <f>F143+F146+F156</f>
        <v>21020000</v>
      </c>
    </row>
    <row r="143" spans="1:6">
      <c r="A143" s="278">
        <v>150100</v>
      </c>
      <c r="B143" s="279" t="s">
        <v>156</v>
      </c>
      <c r="C143" s="280">
        <f>SUM(C144:C145)</f>
        <v>203223</v>
      </c>
      <c r="D143" s="433">
        <f>SUM(D144:D145)</f>
        <v>0</v>
      </c>
      <c r="E143" s="433">
        <f>SUM(E144:E145)</f>
        <v>0</v>
      </c>
      <c r="F143" s="434">
        <f>SUM(F144:F145)</f>
        <v>0</v>
      </c>
    </row>
    <row r="144" spans="1:6">
      <c r="A144" s="121">
        <v>150101</v>
      </c>
      <c r="B144" s="126" t="s">
        <v>376</v>
      </c>
      <c r="C144" s="276">
        <v>203223</v>
      </c>
      <c r="D144" s="439">
        <v>0</v>
      </c>
      <c r="E144" s="439">
        <v>0</v>
      </c>
      <c r="F144" s="443">
        <f>E144</f>
        <v>0</v>
      </c>
    </row>
    <row r="145" spans="1:6" s="17" customFormat="1">
      <c r="A145" s="121">
        <v>150102</v>
      </c>
      <c r="B145" s="126" t="s">
        <v>155</v>
      </c>
      <c r="C145" s="276">
        <v>0</v>
      </c>
      <c r="D145" s="439">
        <v>0</v>
      </c>
      <c r="E145" s="439">
        <v>0</v>
      </c>
      <c r="F145" s="443"/>
    </row>
    <row r="146" spans="1:6">
      <c r="A146" s="278">
        <v>150200</v>
      </c>
      <c r="B146" s="279" t="s">
        <v>154</v>
      </c>
      <c r="C146" s="294">
        <f>SUM(C147:C155)</f>
        <v>17930975</v>
      </c>
      <c r="D146" s="433">
        <f>SUM(D147:D155)</f>
        <v>12410000</v>
      </c>
      <c r="E146" s="433">
        <f>SUM(E147:E155)</f>
        <v>17520000</v>
      </c>
      <c r="F146" s="434">
        <f>SUM(F147:F155)</f>
        <v>17520000</v>
      </c>
    </row>
    <row r="147" spans="1:6">
      <c r="A147" s="121">
        <v>150201</v>
      </c>
      <c r="B147" s="126" t="s">
        <v>601</v>
      </c>
      <c r="C147" s="256">
        <v>2680000</v>
      </c>
      <c r="D147" s="439">
        <v>2950000</v>
      </c>
      <c r="E147" s="439">
        <v>2950000</v>
      </c>
      <c r="F147" s="443">
        <f>E147</f>
        <v>2950000</v>
      </c>
    </row>
    <row r="148" spans="1:6">
      <c r="A148" s="121">
        <v>150202</v>
      </c>
      <c r="B148" s="126" t="s">
        <v>153</v>
      </c>
      <c r="C148" s="276">
        <v>0</v>
      </c>
      <c r="D148" s="439">
        <v>500000</v>
      </c>
      <c r="E148" s="439">
        <v>600000</v>
      </c>
      <c r="F148" s="443">
        <f t="shared" ref="F148:F155" si="18">E148</f>
        <v>600000</v>
      </c>
    </row>
    <row r="149" spans="1:6">
      <c r="A149" s="121">
        <v>150203</v>
      </c>
      <c r="B149" s="126" t="s">
        <v>152</v>
      </c>
      <c r="C149" s="276">
        <v>2628520</v>
      </c>
      <c r="D149" s="439">
        <v>4810000</v>
      </c>
      <c r="E149" s="439">
        <v>6970000</v>
      </c>
      <c r="F149" s="443">
        <f t="shared" si="18"/>
        <v>6970000</v>
      </c>
    </row>
    <row r="150" spans="1:6">
      <c r="A150" s="121">
        <v>150204</v>
      </c>
      <c r="B150" s="126" t="s">
        <v>151</v>
      </c>
      <c r="C150" s="276"/>
      <c r="D150" s="439">
        <v>0</v>
      </c>
      <c r="E150" s="439">
        <v>0</v>
      </c>
      <c r="F150" s="443">
        <f t="shared" si="18"/>
        <v>0</v>
      </c>
    </row>
    <row r="151" spans="1:6" ht="36">
      <c r="A151" s="121">
        <v>150205</v>
      </c>
      <c r="B151" s="35" t="s">
        <v>150</v>
      </c>
      <c r="C151" s="274"/>
      <c r="D151" s="435">
        <v>0</v>
      </c>
      <c r="E151" s="435">
        <v>0</v>
      </c>
      <c r="F151" s="443">
        <f t="shared" si="18"/>
        <v>0</v>
      </c>
    </row>
    <row r="152" spans="1:6">
      <c r="A152" s="121">
        <v>150206</v>
      </c>
      <c r="B152" s="35" t="s">
        <v>149</v>
      </c>
      <c r="C152" s="274"/>
      <c r="D152" s="435">
        <v>0</v>
      </c>
      <c r="E152" s="435">
        <v>0</v>
      </c>
      <c r="F152" s="443">
        <f t="shared" si="18"/>
        <v>0</v>
      </c>
    </row>
    <row r="153" spans="1:6">
      <c r="A153" s="121">
        <v>150207</v>
      </c>
      <c r="B153" s="35" t="s">
        <v>148</v>
      </c>
      <c r="C153" s="274"/>
      <c r="D153" s="435">
        <v>100000</v>
      </c>
      <c r="E153" s="435">
        <v>100000</v>
      </c>
      <c r="F153" s="443">
        <f t="shared" si="18"/>
        <v>100000</v>
      </c>
    </row>
    <row r="154" spans="1:6">
      <c r="A154" s="121">
        <v>150208</v>
      </c>
      <c r="B154" s="35" t="s">
        <v>602</v>
      </c>
      <c r="C154" s="274">
        <v>5683461</v>
      </c>
      <c r="D154" s="435">
        <v>4050000</v>
      </c>
      <c r="E154" s="435">
        <v>6500000</v>
      </c>
      <c r="F154" s="443">
        <f t="shared" si="18"/>
        <v>6500000</v>
      </c>
    </row>
    <row r="155" spans="1:6" s="17" customFormat="1">
      <c r="A155" s="121">
        <v>150290</v>
      </c>
      <c r="B155" s="126" t="s">
        <v>29</v>
      </c>
      <c r="C155" s="276">
        <v>6938994</v>
      </c>
      <c r="D155" s="439">
        <v>0</v>
      </c>
      <c r="E155" s="439">
        <v>400000</v>
      </c>
      <c r="F155" s="443">
        <f t="shared" si="18"/>
        <v>400000</v>
      </c>
    </row>
    <row r="156" spans="1:6">
      <c r="A156" s="278">
        <v>150300</v>
      </c>
      <c r="B156" s="279" t="s">
        <v>147</v>
      </c>
      <c r="C156" s="280">
        <f>SUM(C157:C162)</f>
        <v>3507933</v>
      </c>
      <c r="D156" s="433">
        <f>SUM(D157:D162)</f>
        <v>9850000</v>
      </c>
      <c r="E156" s="433">
        <f>SUM(E157:E162)</f>
        <v>3500000</v>
      </c>
      <c r="F156" s="434">
        <f>SUM(F157:F162)</f>
        <v>3500000</v>
      </c>
    </row>
    <row r="157" spans="1:6">
      <c r="A157" s="121">
        <v>150301</v>
      </c>
      <c r="B157" s="126" t="s">
        <v>146</v>
      </c>
      <c r="C157" s="276">
        <v>2982703</v>
      </c>
      <c r="D157" s="439">
        <v>8400000</v>
      </c>
      <c r="E157" s="439">
        <v>2000000</v>
      </c>
      <c r="F157" s="443">
        <f>E157</f>
        <v>2000000</v>
      </c>
    </row>
    <row r="158" spans="1:6">
      <c r="A158" s="121">
        <v>150302</v>
      </c>
      <c r="B158" s="126" t="s">
        <v>145</v>
      </c>
      <c r="C158" s="276">
        <v>70000</v>
      </c>
      <c r="D158" s="439">
        <v>500000</v>
      </c>
      <c r="E158" s="439">
        <v>200000</v>
      </c>
      <c r="F158" s="443">
        <f t="shared" ref="F158:F162" si="19">E158</f>
        <v>200000</v>
      </c>
    </row>
    <row r="159" spans="1:6">
      <c r="A159" s="121">
        <v>150303</v>
      </c>
      <c r="B159" s="35" t="s">
        <v>144</v>
      </c>
      <c r="C159" s="274">
        <v>0</v>
      </c>
      <c r="D159" s="435">
        <v>500000</v>
      </c>
      <c r="E159" s="435">
        <v>350000</v>
      </c>
      <c r="F159" s="443">
        <f t="shared" si="19"/>
        <v>350000</v>
      </c>
    </row>
    <row r="160" spans="1:6">
      <c r="A160" s="121">
        <v>150304</v>
      </c>
      <c r="B160" s="126" t="s">
        <v>143</v>
      </c>
      <c r="C160" s="276">
        <v>455230</v>
      </c>
      <c r="D160" s="439">
        <v>300000</v>
      </c>
      <c r="E160" s="439">
        <v>800000</v>
      </c>
      <c r="F160" s="443">
        <f t="shared" si="19"/>
        <v>800000</v>
      </c>
    </row>
    <row r="161" spans="1:6">
      <c r="A161" s="121">
        <v>150305</v>
      </c>
      <c r="B161" s="126" t="s">
        <v>142</v>
      </c>
      <c r="C161" s="276">
        <v>0</v>
      </c>
      <c r="D161" s="439">
        <v>100000</v>
      </c>
      <c r="E161" s="439">
        <v>100000</v>
      </c>
      <c r="F161" s="443">
        <f t="shared" si="19"/>
        <v>100000</v>
      </c>
    </row>
    <row r="162" spans="1:6">
      <c r="A162" s="123">
        <v>150390</v>
      </c>
      <c r="B162" s="129" t="s">
        <v>106</v>
      </c>
      <c r="C162" s="281">
        <v>0</v>
      </c>
      <c r="D162" s="440">
        <v>50000</v>
      </c>
      <c r="E162" s="440">
        <v>50000</v>
      </c>
      <c r="F162" s="443">
        <f t="shared" si="19"/>
        <v>50000</v>
      </c>
    </row>
    <row r="163" spans="1:6" s="17" customFormat="1">
      <c r="A163" s="191">
        <v>160000</v>
      </c>
      <c r="B163" s="192" t="s">
        <v>141</v>
      </c>
      <c r="C163" s="14">
        <f>C164+C169+C184</f>
        <v>55881173</v>
      </c>
      <c r="D163" s="437">
        <f>D164+D169+D184</f>
        <v>72770000</v>
      </c>
      <c r="E163" s="437">
        <f>E164+E169+E184</f>
        <v>102080000</v>
      </c>
      <c r="F163" s="437">
        <f>F164+F169+F184</f>
        <v>102080000</v>
      </c>
    </row>
    <row r="164" spans="1:6">
      <c r="A164" s="278">
        <v>160100</v>
      </c>
      <c r="B164" s="279" t="s">
        <v>140</v>
      </c>
      <c r="C164" s="280">
        <f>SUM(C165:C168)</f>
        <v>22070768</v>
      </c>
      <c r="D164" s="433">
        <f>SUM(D165:D168)</f>
        <v>30170000</v>
      </c>
      <c r="E164" s="433">
        <f>SUM(E165:E168)</f>
        <v>31750000</v>
      </c>
      <c r="F164" s="434">
        <f>SUM(F165:F168)</f>
        <v>31750000</v>
      </c>
    </row>
    <row r="165" spans="1:6">
      <c r="A165" s="121">
        <v>160101</v>
      </c>
      <c r="B165" s="35" t="s">
        <v>603</v>
      </c>
      <c r="C165" s="274">
        <v>6245408</v>
      </c>
      <c r="D165" s="435">
        <v>10000000</v>
      </c>
      <c r="E165" s="435">
        <v>3600000</v>
      </c>
      <c r="F165" s="436">
        <f>E165</f>
        <v>3600000</v>
      </c>
    </row>
    <row r="166" spans="1:6">
      <c r="A166" s="121">
        <v>160102</v>
      </c>
      <c r="B166" s="35" t="s">
        <v>604</v>
      </c>
      <c r="C166" s="274">
        <v>15825360</v>
      </c>
      <c r="D166" s="435">
        <v>20000000</v>
      </c>
      <c r="E166" s="435">
        <v>28000000</v>
      </c>
      <c r="F166" s="436">
        <f t="shared" ref="F166:F167" si="20">E166</f>
        <v>28000000</v>
      </c>
    </row>
    <row r="167" spans="1:6" s="17" customFormat="1">
      <c r="A167" s="121">
        <v>160103</v>
      </c>
      <c r="B167" s="35" t="s">
        <v>139</v>
      </c>
      <c r="C167" s="274">
        <v>0</v>
      </c>
      <c r="D167" s="435">
        <v>70000</v>
      </c>
      <c r="E167" s="435">
        <v>50000</v>
      </c>
      <c r="F167" s="436">
        <f t="shared" si="20"/>
        <v>50000</v>
      </c>
    </row>
    <row r="168" spans="1:6" s="17" customFormat="1">
      <c r="A168" s="121">
        <v>160104</v>
      </c>
      <c r="B168" s="35" t="s">
        <v>725</v>
      </c>
      <c r="C168" s="274">
        <v>0</v>
      </c>
      <c r="D168" s="435">
        <v>100000</v>
      </c>
      <c r="E168" s="435">
        <v>100000</v>
      </c>
      <c r="F168" s="470">
        <f>E168</f>
        <v>100000</v>
      </c>
    </row>
    <row r="169" spans="1:6">
      <c r="A169" s="278">
        <v>160200</v>
      </c>
      <c r="B169" s="279" t="s">
        <v>138</v>
      </c>
      <c r="C169" s="280">
        <f>SUM(C170:C183)</f>
        <v>33810405</v>
      </c>
      <c r="D169" s="433">
        <f>SUM(D170:D183)</f>
        <v>41700000</v>
      </c>
      <c r="E169" s="433">
        <f t="shared" ref="E169:F169" si="21">SUM(E170:E183)</f>
        <v>69430000</v>
      </c>
      <c r="F169" s="433">
        <f t="shared" si="21"/>
        <v>69430000</v>
      </c>
    </row>
    <row r="170" spans="1:6">
      <c r="A170" s="121">
        <v>160201</v>
      </c>
      <c r="B170" s="127" t="s">
        <v>606</v>
      </c>
      <c r="C170" s="274">
        <v>23600672</v>
      </c>
      <c r="D170" s="435">
        <v>24000000</v>
      </c>
      <c r="E170" s="435">
        <v>48780000</v>
      </c>
      <c r="F170" s="436">
        <f>E170</f>
        <v>48780000</v>
      </c>
    </row>
    <row r="171" spans="1:6">
      <c r="A171" s="121">
        <v>160202</v>
      </c>
      <c r="B171" s="35" t="s">
        <v>631</v>
      </c>
      <c r="C171" s="274">
        <v>130953</v>
      </c>
      <c r="D171" s="435">
        <v>300000</v>
      </c>
      <c r="E171" s="435">
        <v>300000</v>
      </c>
      <c r="F171" s="436">
        <f t="shared" ref="F171:F183" si="22">E171</f>
        <v>300000</v>
      </c>
    </row>
    <row r="172" spans="1:6">
      <c r="A172" s="121">
        <v>160203</v>
      </c>
      <c r="B172" s="35" t="s">
        <v>607</v>
      </c>
      <c r="C172" s="274">
        <v>1885400</v>
      </c>
      <c r="D172" s="435">
        <v>3200000</v>
      </c>
      <c r="E172" s="435">
        <v>3500000</v>
      </c>
      <c r="F172" s="436">
        <f t="shared" si="22"/>
        <v>3500000</v>
      </c>
    </row>
    <row r="173" spans="1:6">
      <c r="A173" s="121">
        <v>160204</v>
      </c>
      <c r="B173" s="35" t="s">
        <v>137</v>
      </c>
      <c r="C173" s="274">
        <v>0</v>
      </c>
      <c r="D173" s="435">
        <v>0</v>
      </c>
      <c r="E173" s="435">
        <v>50000</v>
      </c>
      <c r="F173" s="436">
        <f t="shared" si="22"/>
        <v>50000</v>
      </c>
    </row>
    <row r="174" spans="1:6">
      <c r="A174" s="121">
        <v>160205</v>
      </c>
      <c r="B174" s="35" t="s">
        <v>136</v>
      </c>
      <c r="C174" s="274">
        <v>0</v>
      </c>
      <c r="D174" s="435">
        <v>0</v>
      </c>
      <c r="E174" s="435">
        <v>0</v>
      </c>
      <c r="F174" s="436">
        <f t="shared" si="22"/>
        <v>0</v>
      </c>
    </row>
    <row r="175" spans="1:6">
      <c r="A175" s="121">
        <v>160206</v>
      </c>
      <c r="B175" s="126" t="s">
        <v>135</v>
      </c>
      <c r="C175" s="276">
        <v>931500</v>
      </c>
      <c r="D175" s="439">
        <v>1200000</v>
      </c>
      <c r="E175" s="439">
        <v>200000</v>
      </c>
      <c r="F175" s="436">
        <f t="shared" si="22"/>
        <v>200000</v>
      </c>
    </row>
    <row r="176" spans="1:6">
      <c r="A176" s="121">
        <v>160207</v>
      </c>
      <c r="B176" s="126" t="s">
        <v>134</v>
      </c>
      <c r="C176" s="276">
        <v>1917510</v>
      </c>
      <c r="D176" s="439">
        <v>3000000</v>
      </c>
      <c r="E176" s="439">
        <v>6500000</v>
      </c>
      <c r="F176" s="436">
        <f t="shared" si="22"/>
        <v>6500000</v>
      </c>
    </row>
    <row r="177" spans="1:6">
      <c r="A177" s="121">
        <v>160208</v>
      </c>
      <c r="B177" s="35" t="s">
        <v>133</v>
      </c>
      <c r="C177" s="274">
        <v>0</v>
      </c>
      <c r="D177" s="435">
        <v>500000</v>
      </c>
      <c r="E177" s="435">
        <v>400000</v>
      </c>
      <c r="F177" s="436">
        <f t="shared" si="22"/>
        <v>400000</v>
      </c>
    </row>
    <row r="178" spans="1:6">
      <c r="A178" s="121">
        <v>160209</v>
      </c>
      <c r="B178" s="35" t="s">
        <v>132</v>
      </c>
      <c r="C178" s="274">
        <v>0</v>
      </c>
      <c r="D178" s="435">
        <v>500000</v>
      </c>
      <c r="E178" s="435">
        <v>300000</v>
      </c>
      <c r="F178" s="436">
        <f t="shared" si="22"/>
        <v>300000</v>
      </c>
    </row>
    <row r="179" spans="1:6">
      <c r="A179" s="121">
        <v>160210</v>
      </c>
      <c r="B179" s="35" t="s">
        <v>131</v>
      </c>
      <c r="C179" s="274">
        <v>0</v>
      </c>
      <c r="D179" s="435">
        <v>300000</v>
      </c>
      <c r="E179" s="435">
        <v>700000</v>
      </c>
      <c r="F179" s="436">
        <f t="shared" si="22"/>
        <v>700000</v>
      </c>
    </row>
    <row r="180" spans="1:6">
      <c r="A180" s="121">
        <v>160211</v>
      </c>
      <c r="B180" s="35" t="s">
        <v>130</v>
      </c>
      <c r="C180" s="274">
        <v>0</v>
      </c>
      <c r="D180" s="435">
        <v>200000</v>
      </c>
      <c r="E180" s="435">
        <v>200000</v>
      </c>
      <c r="F180" s="436">
        <f t="shared" si="22"/>
        <v>200000</v>
      </c>
    </row>
    <row r="181" spans="1:6">
      <c r="A181" s="121">
        <v>160212</v>
      </c>
      <c r="B181" s="126" t="s">
        <v>608</v>
      </c>
      <c r="C181" s="276">
        <v>11350</v>
      </c>
      <c r="D181" s="439">
        <v>500000</v>
      </c>
      <c r="E181" s="439">
        <v>500000</v>
      </c>
      <c r="F181" s="436">
        <f t="shared" si="22"/>
        <v>500000</v>
      </c>
    </row>
    <row r="182" spans="1:6">
      <c r="A182" s="121">
        <v>160213</v>
      </c>
      <c r="B182" s="285" t="s">
        <v>609</v>
      </c>
      <c r="C182" s="276"/>
      <c r="D182" s="439">
        <v>0</v>
      </c>
      <c r="E182" s="439">
        <v>0</v>
      </c>
      <c r="F182" s="436">
        <f t="shared" si="22"/>
        <v>0</v>
      </c>
    </row>
    <row r="183" spans="1:6">
      <c r="A183" s="121">
        <v>160290</v>
      </c>
      <c r="B183" s="405" t="s">
        <v>727</v>
      </c>
      <c r="C183" s="274">
        <v>5333020</v>
      </c>
      <c r="D183" s="435">
        <v>8000000</v>
      </c>
      <c r="E183" s="435">
        <v>8000000</v>
      </c>
      <c r="F183" s="436">
        <f t="shared" si="22"/>
        <v>8000000</v>
      </c>
    </row>
    <row r="184" spans="1:6">
      <c r="A184" s="278">
        <v>160300</v>
      </c>
      <c r="B184" s="279" t="s">
        <v>129</v>
      </c>
      <c r="C184" s="280">
        <f>SUM(C185:C191)</f>
        <v>0</v>
      </c>
      <c r="D184" s="433">
        <f t="shared" ref="D184:F184" si="23">SUM(D185:D191)</f>
        <v>900000</v>
      </c>
      <c r="E184" s="433">
        <f t="shared" si="23"/>
        <v>900000</v>
      </c>
      <c r="F184" s="433">
        <f t="shared" si="23"/>
        <v>900000</v>
      </c>
    </row>
    <row r="185" spans="1:6">
      <c r="A185" s="121">
        <v>160301</v>
      </c>
      <c r="B185" s="35" t="s">
        <v>610</v>
      </c>
      <c r="C185" s="274">
        <v>0</v>
      </c>
      <c r="D185" s="435">
        <v>200000</v>
      </c>
      <c r="E185" s="435">
        <v>200000</v>
      </c>
      <c r="F185" s="436">
        <f>E185</f>
        <v>200000</v>
      </c>
    </row>
    <row r="186" spans="1:6">
      <c r="A186" s="121">
        <v>160302</v>
      </c>
      <c r="B186" s="35" t="s">
        <v>611</v>
      </c>
      <c r="C186" s="274">
        <v>0</v>
      </c>
      <c r="D186" s="435"/>
      <c r="E186" s="435"/>
      <c r="F186" s="436">
        <f t="shared" ref="F186:F191" si="24">E186</f>
        <v>0</v>
      </c>
    </row>
    <row r="187" spans="1:6">
      <c r="A187" s="121">
        <v>160303</v>
      </c>
      <c r="B187" s="35" t="s">
        <v>128</v>
      </c>
      <c r="C187" s="274">
        <v>0</v>
      </c>
      <c r="D187" s="435"/>
      <c r="E187" s="435"/>
      <c r="F187" s="436">
        <f t="shared" si="24"/>
        <v>0</v>
      </c>
    </row>
    <row r="188" spans="1:6">
      <c r="A188" s="121">
        <v>160304</v>
      </c>
      <c r="B188" s="35" t="s">
        <v>127</v>
      </c>
      <c r="C188" s="274">
        <v>0</v>
      </c>
      <c r="D188" s="435"/>
      <c r="E188" s="435"/>
      <c r="F188" s="436">
        <f t="shared" si="24"/>
        <v>0</v>
      </c>
    </row>
    <row r="189" spans="1:6">
      <c r="A189" s="121">
        <v>160305</v>
      </c>
      <c r="B189" s="35" t="s">
        <v>126</v>
      </c>
      <c r="C189" s="274">
        <v>0</v>
      </c>
      <c r="D189" s="435"/>
      <c r="E189" s="435"/>
      <c r="F189" s="436">
        <f t="shared" si="24"/>
        <v>0</v>
      </c>
    </row>
    <row r="190" spans="1:6">
      <c r="A190" s="121">
        <v>160306</v>
      </c>
      <c r="B190" s="35" t="s">
        <v>726</v>
      </c>
      <c r="C190" s="274">
        <v>0</v>
      </c>
      <c r="D190" s="435">
        <v>500000</v>
      </c>
      <c r="E190" s="435">
        <v>500000</v>
      </c>
      <c r="F190" s="436">
        <f>E190</f>
        <v>500000</v>
      </c>
    </row>
    <row r="191" spans="1:6" s="17" customFormat="1">
      <c r="A191" s="121">
        <v>160390</v>
      </c>
      <c r="B191" s="129" t="s">
        <v>805</v>
      </c>
      <c r="C191" s="281">
        <v>0</v>
      </c>
      <c r="D191" s="440">
        <v>200000</v>
      </c>
      <c r="E191" s="440">
        <v>200000</v>
      </c>
      <c r="F191" s="436">
        <f t="shared" si="24"/>
        <v>200000</v>
      </c>
    </row>
    <row r="192" spans="1:6" s="17" customFormat="1">
      <c r="A192" s="191">
        <v>170000</v>
      </c>
      <c r="B192" s="192" t="s">
        <v>125</v>
      </c>
      <c r="C192" s="14">
        <f>C193+C198</f>
        <v>9210739</v>
      </c>
      <c r="D192" s="437">
        <f t="shared" ref="D192:F192" si="25">D193+D198</f>
        <v>7900000</v>
      </c>
      <c r="E192" s="437">
        <f t="shared" si="25"/>
        <v>28400000</v>
      </c>
      <c r="F192" s="437">
        <f t="shared" si="25"/>
        <v>28400000</v>
      </c>
    </row>
    <row r="193" spans="1:6">
      <c r="A193" s="278">
        <v>170100</v>
      </c>
      <c r="B193" s="279" t="s">
        <v>612</v>
      </c>
      <c r="C193" s="280">
        <f>SUM(C194:C197)</f>
        <v>44762</v>
      </c>
      <c r="D193" s="433">
        <f t="shared" ref="D193:F193" si="26">SUM(D194:D197)</f>
        <v>1000000</v>
      </c>
      <c r="E193" s="433">
        <f t="shared" si="26"/>
        <v>16500000</v>
      </c>
      <c r="F193" s="433">
        <f t="shared" si="26"/>
        <v>16500000</v>
      </c>
    </row>
    <row r="194" spans="1:6">
      <c r="A194" s="121">
        <v>170101</v>
      </c>
      <c r="B194" s="126" t="s">
        <v>118</v>
      </c>
      <c r="C194" s="276">
        <v>44762</v>
      </c>
      <c r="D194" s="439">
        <v>200000</v>
      </c>
      <c r="E194" s="439">
        <v>12000000</v>
      </c>
      <c r="F194" s="443">
        <f>E194</f>
        <v>12000000</v>
      </c>
    </row>
    <row r="195" spans="1:6">
      <c r="A195" s="121">
        <v>170102</v>
      </c>
      <c r="B195" s="126" t="s">
        <v>117</v>
      </c>
      <c r="C195" s="276"/>
      <c r="D195" s="439"/>
      <c r="E195" s="439">
        <v>0</v>
      </c>
      <c r="F195" s="443">
        <f t="shared" ref="F195:F197" si="27">E195</f>
        <v>0</v>
      </c>
    </row>
    <row r="196" spans="1:6">
      <c r="A196" s="121">
        <v>170103</v>
      </c>
      <c r="B196" s="126" t="s">
        <v>116</v>
      </c>
      <c r="C196" s="276">
        <v>0</v>
      </c>
      <c r="D196" s="439">
        <v>300000</v>
      </c>
      <c r="E196" s="439">
        <v>500000</v>
      </c>
      <c r="F196" s="443">
        <f t="shared" si="27"/>
        <v>500000</v>
      </c>
    </row>
    <row r="197" spans="1:6" s="17" customFormat="1">
      <c r="A197" s="121">
        <v>170104</v>
      </c>
      <c r="B197" s="35" t="s">
        <v>114</v>
      </c>
      <c r="C197" s="274"/>
      <c r="D197" s="435">
        <v>500000</v>
      </c>
      <c r="E197" s="435">
        <v>4000000</v>
      </c>
      <c r="F197" s="443">
        <f t="shared" si="27"/>
        <v>4000000</v>
      </c>
    </row>
    <row r="198" spans="1:6">
      <c r="A198" s="278">
        <v>170200</v>
      </c>
      <c r="B198" s="279" t="s">
        <v>613</v>
      </c>
      <c r="C198" s="280">
        <f>SUM(C199:C213)</f>
        <v>9165977</v>
      </c>
      <c r="D198" s="433">
        <f>SUM(D199:D213)</f>
        <v>6900000</v>
      </c>
      <c r="E198" s="433">
        <f>SUM(E199:E213)</f>
        <v>11900000</v>
      </c>
      <c r="F198" s="433">
        <f>SUM(F199:F213)</f>
        <v>11900000</v>
      </c>
    </row>
    <row r="199" spans="1:6">
      <c r="A199" s="276">
        <v>170201</v>
      </c>
      <c r="B199" s="126" t="s">
        <v>119</v>
      </c>
      <c r="C199" s="276">
        <v>9165977</v>
      </c>
      <c r="D199" s="439">
        <v>6000000</v>
      </c>
      <c r="E199" s="439">
        <v>10000000</v>
      </c>
      <c r="F199" s="443">
        <f>E199</f>
        <v>10000000</v>
      </c>
    </row>
    <row r="200" spans="1:6">
      <c r="A200" s="276">
        <v>170202</v>
      </c>
      <c r="B200" s="126" t="s">
        <v>614</v>
      </c>
      <c r="C200" s="276"/>
      <c r="D200" s="439"/>
      <c r="E200" s="439">
        <v>1000000</v>
      </c>
      <c r="F200" s="443">
        <f t="shared" ref="F200:F213" si="28">E200</f>
        <v>1000000</v>
      </c>
    </row>
    <row r="201" spans="1:6">
      <c r="A201" s="276">
        <v>170203</v>
      </c>
      <c r="B201" s="126" t="s">
        <v>615</v>
      </c>
      <c r="C201" s="276"/>
      <c r="D201" s="439">
        <v>200000</v>
      </c>
      <c r="E201" s="439">
        <v>200000</v>
      </c>
      <c r="F201" s="443">
        <f t="shared" si="28"/>
        <v>200000</v>
      </c>
    </row>
    <row r="202" spans="1:6">
      <c r="A202" s="276">
        <v>170204</v>
      </c>
      <c r="B202" s="126" t="s">
        <v>115</v>
      </c>
      <c r="C202" s="276"/>
      <c r="D202" s="439"/>
      <c r="E202" s="439"/>
      <c r="F202" s="443">
        <f t="shared" si="28"/>
        <v>0</v>
      </c>
    </row>
    <row r="203" spans="1:6">
      <c r="A203" s="276">
        <v>170205</v>
      </c>
      <c r="B203" s="35" t="s">
        <v>113</v>
      </c>
      <c r="C203" s="274"/>
      <c r="D203" s="435"/>
      <c r="E203" s="435"/>
      <c r="F203" s="443">
        <f t="shared" si="28"/>
        <v>0</v>
      </c>
    </row>
    <row r="204" spans="1:6">
      <c r="A204" s="276">
        <v>170206</v>
      </c>
      <c r="B204" s="35" t="s">
        <v>112</v>
      </c>
      <c r="C204" s="274"/>
      <c r="D204" s="435"/>
      <c r="E204" s="435"/>
      <c r="F204" s="443">
        <f t="shared" si="28"/>
        <v>0</v>
      </c>
    </row>
    <row r="205" spans="1:6">
      <c r="A205" s="276">
        <v>170207</v>
      </c>
      <c r="B205" s="35" t="s">
        <v>111</v>
      </c>
      <c r="C205" s="274"/>
      <c r="D205" s="435"/>
      <c r="E205" s="435"/>
      <c r="F205" s="443">
        <f t="shared" si="28"/>
        <v>0</v>
      </c>
    </row>
    <row r="206" spans="1:6">
      <c r="A206" s="276">
        <v>170208</v>
      </c>
      <c r="B206" s="35" t="s">
        <v>110</v>
      </c>
      <c r="C206" s="274"/>
      <c r="D206" s="435"/>
      <c r="E206" s="435"/>
      <c r="F206" s="443">
        <f t="shared" si="28"/>
        <v>0</v>
      </c>
    </row>
    <row r="207" spans="1:6" ht="36">
      <c r="A207" s="276">
        <v>170209</v>
      </c>
      <c r="B207" s="35" t="s">
        <v>109</v>
      </c>
      <c r="C207" s="274"/>
      <c r="D207" s="435"/>
      <c r="E207" s="435"/>
      <c r="F207" s="443">
        <f t="shared" si="28"/>
        <v>0</v>
      </c>
    </row>
    <row r="208" spans="1:6" ht="36">
      <c r="A208" s="276">
        <v>170210</v>
      </c>
      <c r="B208" s="35" t="s">
        <v>108</v>
      </c>
      <c r="C208" s="274"/>
      <c r="D208" s="435"/>
      <c r="E208" s="435"/>
      <c r="F208" s="443">
        <f t="shared" si="28"/>
        <v>0</v>
      </c>
    </row>
    <row r="209" spans="1:6">
      <c r="A209" s="276">
        <v>170211</v>
      </c>
      <c r="B209" s="126" t="s">
        <v>616</v>
      </c>
      <c r="C209" s="276"/>
      <c r="D209" s="439"/>
      <c r="E209" s="439"/>
      <c r="F209" s="443">
        <f t="shared" si="28"/>
        <v>0</v>
      </c>
    </row>
    <row r="210" spans="1:6">
      <c r="A210" s="276">
        <v>170212</v>
      </c>
      <c r="B210" s="126" t="s">
        <v>107</v>
      </c>
      <c r="C210" s="276"/>
      <c r="D210" s="439"/>
      <c r="E210" s="439"/>
      <c r="F210" s="443">
        <f t="shared" si="28"/>
        <v>0</v>
      </c>
    </row>
    <row r="211" spans="1:6">
      <c r="A211" s="276">
        <v>170213</v>
      </c>
      <c r="B211" s="286" t="s">
        <v>617</v>
      </c>
      <c r="C211" s="287"/>
      <c r="D211" s="447"/>
      <c r="E211" s="447"/>
      <c r="F211" s="443">
        <f t="shared" si="28"/>
        <v>0</v>
      </c>
    </row>
    <row r="212" spans="1:6" s="17" customFormat="1">
      <c r="A212" s="121">
        <v>170214</v>
      </c>
      <c r="B212" s="35" t="s">
        <v>605</v>
      </c>
      <c r="C212" s="274"/>
      <c r="D212" s="435">
        <v>700000</v>
      </c>
      <c r="E212" s="435">
        <v>700000</v>
      </c>
      <c r="F212" s="443">
        <f t="shared" si="28"/>
        <v>700000</v>
      </c>
    </row>
    <row r="213" spans="1:6" ht="24.75" customHeight="1" thickBot="1">
      <c r="A213" s="124">
        <v>170290</v>
      </c>
      <c r="B213" s="130" t="s">
        <v>106</v>
      </c>
      <c r="C213" s="288"/>
      <c r="D213" s="448"/>
      <c r="E213" s="448"/>
      <c r="F213" s="443">
        <f t="shared" si="28"/>
        <v>0</v>
      </c>
    </row>
    <row r="214" spans="1:6" ht="19.5" thickTop="1" thickBot="1">
      <c r="A214" s="368">
        <v>200000</v>
      </c>
      <c r="B214" s="369" t="s">
        <v>105</v>
      </c>
      <c r="C214" s="370">
        <f t="shared" ref="C214:E214" si="29">C215+C220+C225+C227+C229+C231+C233</f>
        <v>0</v>
      </c>
      <c r="D214" s="449">
        <f t="shared" si="29"/>
        <v>506500000</v>
      </c>
      <c r="E214" s="449">
        <f t="shared" si="29"/>
        <v>916500000</v>
      </c>
      <c r="F214" s="449">
        <f>F215+F220+F225+F227+F229+F231+F233</f>
        <v>916500000</v>
      </c>
    </row>
    <row r="215" spans="1:6" s="17" customFormat="1" ht="18.75" thickTop="1">
      <c r="A215" s="120">
        <v>210000</v>
      </c>
      <c r="B215" s="125" t="s">
        <v>104</v>
      </c>
      <c r="C215" s="290">
        <f t="shared" ref="C215:E215" si="30">SUM(C216:C219)</f>
        <v>0</v>
      </c>
      <c r="D215" s="432">
        <f t="shared" si="30"/>
        <v>464500000</v>
      </c>
      <c r="E215" s="432">
        <f t="shared" si="30"/>
        <v>826500000</v>
      </c>
      <c r="F215" s="432">
        <f>SUM(F216:F219)</f>
        <v>826500000</v>
      </c>
    </row>
    <row r="216" spans="1:6" s="300" customFormat="1">
      <c r="A216" s="122">
        <v>210100</v>
      </c>
      <c r="B216" s="126" t="s">
        <v>618</v>
      </c>
      <c r="C216" s="276"/>
      <c r="D216" s="439">
        <v>30000000</v>
      </c>
      <c r="E216" s="439">
        <v>1500000</v>
      </c>
      <c r="F216" s="439">
        <f>E216</f>
        <v>1500000</v>
      </c>
    </row>
    <row r="217" spans="1:6" s="299" customFormat="1">
      <c r="A217" s="297">
        <v>210200</v>
      </c>
      <c r="B217" s="285" t="s">
        <v>619</v>
      </c>
      <c r="C217" s="298"/>
      <c r="D217" s="450">
        <v>309000000</v>
      </c>
      <c r="E217" s="450">
        <v>574000000</v>
      </c>
      <c r="F217" s="439">
        <f t="shared" ref="F217:F219" si="31">E217</f>
        <v>574000000</v>
      </c>
    </row>
    <row r="218" spans="1:6" s="299" customFormat="1">
      <c r="A218" s="297">
        <v>210300</v>
      </c>
      <c r="B218" s="285" t="s">
        <v>620</v>
      </c>
      <c r="C218" s="298"/>
      <c r="D218" s="450">
        <v>120000000</v>
      </c>
      <c r="E218" s="450">
        <v>246000000</v>
      </c>
      <c r="F218" s="439">
        <f t="shared" si="31"/>
        <v>246000000</v>
      </c>
    </row>
    <row r="219" spans="1:6" s="275" customFormat="1">
      <c r="A219" s="297">
        <v>210400</v>
      </c>
      <c r="B219" s="285" t="s">
        <v>103</v>
      </c>
      <c r="C219" s="298">
        <v>0</v>
      </c>
      <c r="D219" s="450">
        <v>5500000</v>
      </c>
      <c r="E219" s="450">
        <v>5000000</v>
      </c>
      <c r="F219" s="439">
        <f t="shared" si="31"/>
        <v>5000000</v>
      </c>
    </row>
    <row r="220" spans="1:6">
      <c r="A220" s="191">
        <v>220000</v>
      </c>
      <c r="B220" s="192" t="s">
        <v>102</v>
      </c>
      <c r="C220" s="192">
        <f t="shared" ref="C220:E220" si="32">SUM(C221:C224)</f>
        <v>0</v>
      </c>
      <c r="D220" s="437">
        <f t="shared" si="32"/>
        <v>42000000</v>
      </c>
      <c r="E220" s="437">
        <f t="shared" si="32"/>
        <v>90000000</v>
      </c>
      <c r="F220" s="451">
        <f>SUM(F221:F224)</f>
        <v>90000000</v>
      </c>
    </row>
    <row r="221" spans="1:6" s="275" customFormat="1">
      <c r="A221" s="297">
        <v>220100</v>
      </c>
      <c r="B221" s="285" t="s">
        <v>621</v>
      </c>
      <c r="C221" s="285"/>
      <c r="D221" s="452">
        <v>35000000</v>
      </c>
      <c r="E221" s="452">
        <v>53000000</v>
      </c>
      <c r="F221" s="452">
        <f>E221</f>
        <v>53000000</v>
      </c>
    </row>
    <row r="222" spans="1:6" s="275" customFormat="1">
      <c r="A222" s="297">
        <v>220200</v>
      </c>
      <c r="B222" s="285" t="s">
        <v>622</v>
      </c>
      <c r="C222" s="285"/>
      <c r="D222" s="452">
        <v>7000000</v>
      </c>
      <c r="E222" s="452">
        <v>15000000</v>
      </c>
      <c r="F222" s="452">
        <f t="shared" ref="F222:F224" si="33">E222</f>
        <v>15000000</v>
      </c>
    </row>
    <row r="223" spans="1:6" s="275" customFormat="1">
      <c r="A223" s="297">
        <v>220300</v>
      </c>
      <c r="B223" s="285" t="s">
        <v>623</v>
      </c>
      <c r="C223" s="285"/>
      <c r="D223" s="452"/>
      <c r="E223" s="452">
        <v>16000000</v>
      </c>
      <c r="F223" s="452">
        <f t="shared" si="33"/>
        <v>16000000</v>
      </c>
    </row>
    <row r="224" spans="1:6" s="299" customFormat="1">
      <c r="A224" s="297">
        <v>220900</v>
      </c>
      <c r="B224" s="285" t="s">
        <v>29</v>
      </c>
      <c r="C224" s="285">
        <v>0</v>
      </c>
      <c r="D224" s="452"/>
      <c r="E224" s="452">
        <v>6000000</v>
      </c>
      <c r="F224" s="452">
        <f t="shared" si="33"/>
        <v>6000000</v>
      </c>
    </row>
    <row r="225" spans="1:6">
      <c r="A225" s="191">
        <v>230000</v>
      </c>
      <c r="B225" s="192" t="s">
        <v>101</v>
      </c>
      <c r="C225" s="14">
        <f t="shared" ref="C225:D225" si="34">C226</f>
        <v>0</v>
      </c>
      <c r="D225" s="437">
        <f t="shared" si="34"/>
        <v>0</v>
      </c>
      <c r="E225" s="437">
        <f>E226</f>
        <v>0</v>
      </c>
      <c r="F225" s="438">
        <f>F226</f>
        <v>0</v>
      </c>
    </row>
    <row r="226" spans="1:6" s="303" customFormat="1">
      <c r="A226" s="301">
        <v>230100</v>
      </c>
      <c r="B226" s="302" t="s">
        <v>101</v>
      </c>
      <c r="C226" s="12"/>
      <c r="D226" s="453"/>
      <c r="E226" s="453"/>
      <c r="F226" s="454">
        <f>E226</f>
        <v>0</v>
      </c>
    </row>
    <row r="227" spans="1:6">
      <c r="A227" s="191">
        <v>240000</v>
      </c>
      <c r="B227" s="192" t="s">
        <v>100</v>
      </c>
      <c r="C227" s="14">
        <f t="shared" ref="C227:D227" si="35">C228</f>
        <v>0</v>
      </c>
      <c r="D227" s="437">
        <f t="shared" si="35"/>
        <v>0</v>
      </c>
      <c r="E227" s="437">
        <f>E228</f>
        <v>0</v>
      </c>
      <c r="F227" s="438">
        <f>F228</f>
        <v>0</v>
      </c>
    </row>
    <row r="228" spans="1:6" s="303" customFormat="1">
      <c r="A228" s="301">
        <v>240100</v>
      </c>
      <c r="B228" s="302" t="s">
        <v>100</v>
      </c>
      <c r="C228" s="12"/>
      <c r="D228" s="453"/>
      <c r="E228" s="453"/>
      <c r="F228" s="454">
        <f>E228</f>
        <v>0</v>
      </c>
    </row>
    <row r="229" spans="1:6">
      <c r="A229" s="191">
        <v>250000</v>
      </c>
      <c r="B229" s="192" t="s">
        <v>98</v>
      </c>
      <c r="C229" s="14">
        <f t="shared" ref="C229:D229" si="36">C230</f>
        <v>0</v>
      </c>
      <c r="D229" s="437">
        <f t="shared" si="36"/>
        <v>0</v>
      </c>
      <c r="E229" s="437">
        <f>E230</f>
        <v>0</v>
      </c>
      <c r="F229" s="438">
        <f>F230</f>
        <v>0</v>
      </c>
    </row>
    <row r="230" spans="1:6" s="303" customFormat="1">
      <c r="A230" s="301">
        <v>250100</v>
      </c>
      <c r="B230" s="302" t="s">
        <v>98</v>
      </c>
      <c r="C230" s="12"/>
      <c r="D230" s="453"/>
      <c r="E230" s="453"/>
      <c r="F230" s="454">
        <f>E230</f>
        <v>0</v>
      </c>
    </row>
    <row r="231" spans="1:6">
      <c r="A231" s="191">
        <v>260000</v>
      </c>
      <c r="B231" s="192" t="s">
        <v>96</v>
      </c>
      <c r="C231" s="14">
        <f t="shared" ref="C231:D231" si="37">C232</f>
        <v>0</v>
      </c>
      <c r="D231" s="437">
        <f t="shared" si="37"/>
        <v>0</v>
      </c>
      <c r="E231" s="437">
        <f>E232</f>
        <v>0</v>
      </c>
      <c r="F231" s="438">
        <f>F232</f>
        <v>0</v>
      </c>
    </row>
    <row r="232" spans="1:6" s="303" customFormat="1">
      <c r="A232" s="301">
        <v>260100</v>
      </c>
      <c r="B232" s="302" t="s">
        <v>96</v>
      </c>
      <c r="C232" s="12"/>
      <c r="D232" s="453"/>
      <c r="E232" s="453"/>
      <c r="F232" s="454">
        <f>E232</f>
        <v>0</v>
      </c>
    </row>
    <row r="233" spans="1:6">
      <c r="A233" s="291">
        <v>270000</v>
      </c>
      <c r="B233" s="292" t="s">
        <v>624</v>
      </c>
      <c r="C233" s="293">
        <f t="shared" ref="C233:D233" si="38">C234</f>
        <v>0</v>
      </c>
      <c r="D233" s="455">
        <f t="shared" si="38"/>
        <v>0</v>
      </c>
      <c r="E233" s="455">
        <f>E234</f>
        <v>0</v>
      </c>
      <c r="F233" s="456">
        <f>F234</f>
        <v>0</v>
      </c>
    </row>
    <row r="234" spans="1:6" s="303" customFormat="1" ht="18.75" thickBot="1">
      <c r="A234" s="304">
        <v>270100</v>
      </c>
      <c r="B234" s="305" t="s">
        <v>624</v>
      </c>
      <c r="C234" s="306"/>
      <c r="D234" s="457"/>
      <c r="E234" s="457"/>
      <c r="F234" s="458">
        <f>E234</f>
        <v>0</v>
      </c>
    </row>
    <row r="235" spans="1:6" ht="18.75" thickBot="1">
      <c r="A235" s="361">
        <v>300000</v>
      </c>
      <c r="B235" s="362" t="s">
        <v>94</v>
      </c>
      <c r="C235" s="362">
        <f t="shared" ref="C235" si="39">C236+C237+C238+C239</f>
        <v>0</v>
      </c>
      <c r="D235" s="459">
        <f>D236+D237+D238+D239</f>
        <v>5000000</v>
      </c>
      <c r="E235" s="459">
        <f>E236+E237+E238+E239</f>
        <v>0</v>
      </c>
      <c r="F235" s="459">
        <f>F236+F237+F238+F239</f>
        <v>0</v>
      </c>
    </row>
    <row r="236" spans="1:6" ht="18.75" thickTop="1">
      <c r="A236" s="120">
        <v>310000</v>
      </c>
      <c r="B236" s="14" t="s">
        <v>625</v>
      </c>
      <c r="C236" s="289"/>
      <c r="D236" s="431">
        <v>5000000</v>
      </c>
      <c r="E236" s="431"/>
      <c r="F236" s="432">
        <f>E236</f>
        <v>0</v>
      </c>
    </row>
    <row r="237" spans="1:6">
      <c r="A237" s="120">
        <v>320000</v>
      </c>
      <c r="B237" s="14" t="s">
        <v>626</v>
      </c>
      <c r="C237" s="14"/>
      <c r="D237" s="437"/>
      <c r="E237" s="437">
        <f>'5-2-منابع تملك مالي  '!G5</f>
        <v>0</v>
      </c>
      <c r="F237" s="432">
        <f t="shared" ref="F237:F239" si="40">E237</f>
        <v>0</v>
      </c>
    </row>
    <row r="238" spans="1:6" ht="27" customHeight="1">
      <c r="A238" s="120">
        <v>330000</v>
      </c>
      <c r="B238" s="14" t="s">
        <v>627</v>
      </c>
      <c r="C238" s="14"/>
      <c r="D238" s="437"/>
      <c r="E238" s="437">
        <f>'5-2-منابع تملك مالي  '!G6</f>
        <v>0</v>
      </c>
      <c r="F238" s="432">
        <f t="shared" si="40"/>
        <v>0</v>
      </c>
    </row>
    <row r="239" spans="1:6" ht="54" customHeight="1">
      <c r="A239" s="120">
        <v>340000</v>
      </c>
      <c r="B239" s="372" t="s">
        <v>628</v>
      </c>
      <c r="C239" s="14"/>
      <c r="D239" s="437"/>
      <c r="E239" s="437">
        <f>'5-2-منابع تملك مالي  '!G7</f>
        <v>0</v>
      </c>
      <c r="F239" s="432">
        <f t="shared" si="40"/>
        <v>0</v>
      </c>
    </row>
    <row r="240" spans="1:6" s="153" customFormat="1" ht="26.25" customHeight="1" thickBot="1">
      <c r="A240" s="704" t="s">
        <v>295</v>
      </c>
      <c r="B240" s="705"/>
      <c r="C240" s="371">
        <f>C2+C214+C235</f>
        <v>388259493</v>
      </c>
      <c r="D240" s="460">
        <f>D2+D214+D235</f>
        <v>1000000000</v>
      </c>
      <c r="E240" s="460">
        <f>E2+E214+E235</f>
        <v>1604500000</v>
      </c>
      <c r="F240" s="461">
        <f>F2+F214+F235</f>
        <v>1604500000</v>
      </c>
    </row>
  </sheetData>
  <autoFilter ref="A1:F240"/>
  <mergeCells count="1">
    <mergeCell ref="A240:B240"/>
  </mergeCells>
  <printOptions horizontalCentered="1"/>
  <pageMargins left="0.39370078740157483" right="0.39370078740157483" top="0.86614173228346458" bottom="0.82677165354330717" header="0.39370078740157483" footer="0.39370078740157483"/>
  <pageSetup paperSize="9" scale="80" orientation="landscape" r:id="rId1"/>
  <headerFooter>
    <oddHeader xml:space="preserve">&amp;L&amp;"B Sina,Bold"صفحه : &amp;P از &amp;N&amp;"B Roya,Bold"ارقام به هزار ريال&amp;C&amp;"B Titr,Bold"&amp;16 متمم بودجه  سال 1401 شهرداري حسن آباد فرم &amp;A &amp;R          </oddHeader>
    <oddFooter>&amp;Lامضاء- شوراي اسلامي شهر : حسن ايلانلو&amp;Cامضاء- شهردار : شيرزاد يعقوبي&amp;Rامضاء- مدير امور مالي شهرداري : جعفر علايي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روكش</vt:lpstr>
      <vt:lpstr>1-1-خلاصه كل بودجه</vt:lpstr>
      <vt:lpstr>1-2-خلاصه كل بودجه</vt:lpstr>
      <vt:lpstr>2-2-پيش بيني منابع درآمدي </vt:lpstr>
      <vt:lpstr>3-ماموريت و برنامه </vt:lpstr>
      <vt:lpstr>3-1-ماموريت.برنامه.خدمت</vt:lpstr>
      <vt:lpstr>3-2-ماموريت.برنامه.طرح.پروژه</vt:lpstr>
      <vt:lpstr>3-3-اطلاعات پروژه‌‌ </vt:lpstr>
      <vt:lpstr>4-مصارف بتفكيك فصول اقتصادي </vt:lpstr>
      <vt:lpstr>5-مشخصات واگذاري دارايي مالي</vt:lpstr>
      <vt:lpstr>5-1-تملك  مالي به تفكيك </vt:lpstr>
      <vt:lpstr>5-2-منابع تملك مالي  </vt:lpstr>
      <vt:lpstr>6-‌تعهدات ‌قطعي سنواتي </vt:lpstr>
      <vt:lpstr>فلوچارت </vt:lpstr>
      <vt:lpstr>'1-1-خلاصه كل بودجه'!Print_Area</vt:lpstr>
      <vt:lpstr>'1-2-خلاصه كل بودجه'!Print_Area</vt:lpstr>
      <vt:lpstr>'2-2-پيش بيني منابع درآمدي '!Print_Area</vt:lpstr>
      <vt:lpstr>'3-2-ماموريت.برنامه.طرح.پروژه'!Print_Area</vt:lpstr>
      <vt:lpstr>'3-ماموريت و برنامه '!Print_Area</vt:lpstr>
      <vt:lpstr>'5-1-تملك  مالي به تفكيك '!Print_Area</vt:lpstr>
      <vt:lpstr>'5-2-منابع تملك مالي  '!Print_Area</vt:lpstr>
      <vt:lpstr>'6-‌تعهدات ‌قطعي سنواتي '!Print_Area</vt:lpstr>
      <vt:lpstr>روكش!Print_Area</vt:lpstr>
      <vt:lpstr>'2-2-پيش بيني منابع درآمدي '!Print_Titles</vt:lpstr>
      <vt:lpstr>'4-مصارف بتفكيك فصول اقتصادي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IT</cp:lastModifiedBy>
  <cp:lastPrinted>2023-03-06T09:18:47Z</cp:lastPrinted>
  <dcterms:created xsi:type="dcterms:W3CDTF">2016-02-20T08:51:47Z</dcterms:created>
  <dcterms:modified xsi:type="dcterms:W3CDTF">2023-03-12T10:25:30Z</dcterms:modified>
</cp:coreProperties>
</file>